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H:\Kapsle\Ankieta\"/>
    </mc:Choice>
  </mc:AlternateContent>
  <xr:revisionPtr revIDLastSave="0" documentId="13_ncr:1_{25EECA1F-6CBF-4BF4-BC6C-0044E2782FFB}" xr6:coauthVersionLast="45" xr6:coauthVersionMax="45" xr10:uidLastSave="{00000000-0000-0000-0000-000000000000}"/>
  <bookViews>
    <workbookView xWindow="-120" yWindow="-120" windowWidth="38640" windowHeight="21240" activeTab="2" xr2:uid="{00000000-000D-0000-FFFF-FFFF00000000}"/>
  </bookViews>
  <sheets>
    <sheet name="DANE" sheetId="3" r:id="rId1"/>
    <sheet name="POLSKA" sheetId="1" r:id="rId2"/>
    <sheet name="ZAGRANICA" sheetId="2" r:id="rId3"/>
  </sheets>
  <calcPr calcId="181029"/>
</workbook>
</file>

<file path=xl/calcChain.xml><?xml version="1.0" encoding="utf-8"?>
<calcChain xmlns="http://schemas.openxmlformats.org/spreadsheetml/2006/main">
  <c r="J2" i="3" l="1"/>
  <c r="H3" i="3"/>
  <c r="H2" i="3"/>
  <c r="J242" i="1" l="1"/>
  <c r="I242" i="1"/>
  <c r="J113" i="1"/>
  <c r="I113" i="1"/>
  <c r="J87" i="1" l="1"/>
  <c r="I87" i="1"/>
  <c r="J217" i="1"/>
  <c r="I217" i="1"/>
  <c r="J234" i="1" l="1"/>
  <c r="I234" i="1"/>
  <c r="J28" i="1" l="1"/>
  <c r="I28" i="1"/>
  <c r="J261" i="1" l="1"/>
  <c r="J295" i="1"/>
  <c r="J294" i="1"/>
  <c r="J293" i="1"/>
  <c r="J292" i="1"/>
  <c r="J291" i="1"/>
  <c r="J290" i="1"/>
  <c r="J286" i="1"/>
  <c r="J285" i="1"/>
  <c r="J284" i="1"/>
  <c r="J283" i="1"/>
  <c r="J282" i="1"/>
  <c r="J281" i="1"/>
  <c r="J277" i="1"/>
  <c r="J276" i="1"/>
  <c r="J275" i="1"/>
  <c r="J274" i="1"/>
  <c r="J273" i="1"/>
  <c r="J272" i="1"/>
  <c r="J271" i="1"/>
  <c r="J267" i="1"/>
  <c r="J266" i="1"/>
  <c r="J265" i="1"/>
  <c r="J264" i="1"/>
  <c r="J263" i="1"/>
  <c r="J262" i="1"/>
  <c r="E296" i="1"/>
  <c r="E287" i="1"/>
  <c r="E278" i="1"/>
  <c r="E268" i="1"/>
  <c r="J39" i="1"/>
  <c r="I39" i="1"/>
  <c r="J257" i="1"/>
  <c r="J255" i="1"/>
  <c r="I257" i="1"/>
  <c r="J250" i="1"/>
  <c r="I255" i="1" l="1"/>
  <c r="J249" i="1"/>
  <c r="J248" i="1"/>
  <c r="I249" i="1"/>
  <c r="I248" i="1"/>
  <c r="H249" i="1"/>
  <c r="H248" i="1"/>
  <c r="I246" i="1"/>
  <c r="J246" i="1"/>
  <c r="H246" i="1"/>
  <c r="I29" i="1"/>
  <c r="J29" i="1"/>
  <c r="I30" i="1"/>
  <c r="J30" i="1"/>
  <c r="I31" i="1"/>
  <c r="J31" i="1"/>
  <c r="I32" i="1"/>
  <c r="J32" i="1"/>
  <c r="I33" i="1"/>
  <c r="J33" i="1"/>
  <c r="I34" i="1"/>
  <c r="J34" i="1"/>
  <c r="I35" i="1"/>
  <c r="J35" i="1"/>
  <c r="I36" i="1"/>
  <c r="J36" i="1"/>
  <c r="I37" i="1"/>
  <c r="J37" i="1"/>
  <c r="I38" i="1"/>
  <c r="J38" i="1"/>
  <c r="I40" i="1"/>
  <c r="J40" i="1"/>
  <c r="I41" i="1"/>
  <c r="J41" i="1"/>
  <c r="I42" i="1"/>
  <c r="J42" i="1"/>
  <c r="I43" i="1"/>
  <c r="J43" i="1"/>
  <c r="I44" i="1"/>
  <c r="J44" i="1"/>
  <c r="I45" i="1"/>
  <c r="J45" i="1"/>
  <c r="I46" i="1"/>
  <c r="J46" i="1"/>
  <c r="I47" i="1"/>
  <c r="J47" i="1"/>
  <c r="I48" i="1"/>
  <c r="J48" i="1"/>
  <c r="I49" i="1"/>
  <c r="J49" i="1"/>
  <c r="I50" i="1"/>
  <c r="J50" i="1"/>
  <c r="I51" i="1"/>
  <c r="J51" i="1"/>
  <c r="I52" i="1"/>
  <c r="J52" i="1"/>
  <c r="I53" i="1"/>
  <c r="J53" i="1"/>
  <c r="I54" i="1"/>
  <c r="J54" i="1"/>
  <c r="I55" i="1"/>
  <c r="J55" i="1"/>
  <c r="I56" i="1"/>
  <c r="J56" i="1"/>
  <c r="I57" i="1"/>
  <c r="J57" i="1"/>
  <c r="I58" i="1"/>
  <c r="J58" i="1"/>
  <c r="I59" i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70" i="1"/>
  <c r="J70" i="1"/>
  <c r="I71" i="1"/>
  <c r="J71" i="1"/>
  <c r="I72" i="1"/>
  <c r="J72" i="1"/>
  <c r="I73" i="1"/>
  <c r="J73" i="1"/>
  <c r="I74" i="1"/>
  <c r="J74" i="1"/>
  <c r="I75" i="1"/>
  <c r="J75" i="1"/>
  <c r="I76" i="1"/>
  <c r="J76" i="1"/>
  <c r="I77" i="1"/>
  <c r="J77" i="1"/>
  <c r="I78" i="1"/>
  <c r="J78" i="1"/>
  <c r="I79" i="1"/>
  <c r="J79" i="1"/>
  <c r="I80" i="1"/>
  <c r="J80" i="1"/>
  <c r="I81" i="1"/>
  <c r="J81" i="1"/>
  <c r="I82" i="1"/>
  <c r="J82" i="1"/>
  <c r="I83" i="1"/>
  <c r="J83" i="1"/>
  <c r="I84" i="1"/>
  <c r="J84" i="1"/>
  <c r="I85" i="1"/>
  <c r="J85" i="1"/>
  <c r="I86" i="1"/>
  <c r="J86" i="1"/>
  <c r="I88" i="1"/>
  <c r="J88" i="1"/>
  <c r="I89" i="1"/>
  <c r="J89" i="1"/>
  <c r="I90" i="1"/>
  <c r="J90" i="1"/>
  <c r="I91" i="1"/>
  <c r="J91" i="1"/>
  <c r="I92" i="1"/>
  <c r="J92" i="1"/>
  <c r="I93" i="1"/>
  <c r="J93" i="1"/>
  <c r="I94" i="1"/>
  <c r="J94" i="1"/>
  <c r="I95" i="1"/>
  <c r="J95" i="1"/>
  <c r="I96" i="1"/>
  <c r="J96" i="1"/>
  <c r="I97" i="1"/>
  <c r="J97" i="1"/>
  <c r="I98" i="1"/>
  <c r="J98" i="1"/>
  <c r="I99" i="1"/>
  <c r="J99" i="1"/>
  <c r="I100" i="1"/>
  <c r="J100" i="1"/>
  <c r="I101" i="1"/>
  <c r="J101" i="1"/>
  <c r="I102" i="1"/>
  <c r="J102" i="1"/>
  <c r="I103" i="1"/>
  <c r="J103" i="1"/>
  <c r="I104" i="1"/>
  <c r="J104" i="1"/>
  <c r="I105" i="1"/>
  <c r="J105" i="1"/>
  <c r="I106" i="1"/>
  <c r="J106" i="1"/>
  <c r="I107" i="1"/>
  <c r="J107" i="1"/>
  <c r="I108" i="1"/>
  <c r="J108" i="1"/>
  <c r="I109" i="1"/>
  <c r="J109" i="1"/>
  <c r="I110" i="1"/>
  <c r="J110" i="1"/>
  <c r="I111" i="1"/>
  <c r="J111" i="1"/>
  <c r="I112" i="1"/>
  <c r="J112" i="1"/>
  <c r="I114" i="1"/>
  <c r="J114" i="1"/>
  <c r="I115" i="1"/>
  <c r="J115" i="1"/>
  <c r="I116" i="1"/>
  <c r="J116" i="1"/>
  <c r="I117" i="1"/>
  <c r="J117" i="1"/>
  <c r="I118" i="1"/>
  <c r="J118" i="1"/>
  <c r="I119" i="1"/>
  <c r="J119" i="1"/>
  <c r="I120" i="1"/>
  <c r="J120" i="1"/>
  <c r="I121" i="1"/>
  <c r="J121" i="1"/>
  <c r="I122" i="1"/>
  <c r="J122" i="1"/>
  <c r="I123" i="1"/>
  <c r="J123" i="1"/>
  <c r="I124" i="1"/>
  <c r="J124" i="1"/>
  <c r="I125" i="1"/>
  <c r="J125" i="1"/>
  <c r="I126" i="1"/>
  <c r="J126" i="1"/>
  <c r="I127" i="1"/>
  <c r="J127" i="1"/>
  <c r="I128" i="1"/>
  <c r="J128" i="1"/>
  <c r="I129" i="1"/>
  <c r="J129" i="1"/>
  <c r="I130" i="1"/>
  <c r="J130" i="1"/>
  <c r="I131" i="1"/>
  <c r="J131" i="1"/>
  <c r="I132" i="1"/>
  <c r="J132" i="1"/>
  <c r="I133" i="1"/>
  <c r="J133" i="1"/>
  <c r="I134" i="1"/>
  <c r="J134" i="1"/>
  <c r="I135" i="1"/>
  <c r="J135" i="1"/>
  <c r="I136" i="1"/>
  <c r="J136" i="1"/>
  <c r="I137" i="1"/>
  <c r="J137" i="1"/>
  <c r="I138" i="1"/>
  <c r="J138" i="1"/>
  <c r="I139" i="1"/>
  <c r="J139" i="1"/>
  <c r="I140" i="1"/>
  <c r="J140" i="1"/>
  <c r="I141" i="1"/>
  <c r="J141" i="1"/>
  <c r="I142" i="1"/>
  <c r="J142" i="1"/>
  <c r="I143" i="1"/>
  <c r="J143" i="1"/>
  <c r="I144" i="1"/>
  <c r="J144" i="1"/>
  <c r="I145" i="1"/>
  <c r="J145" i="1"/>
  <c r="I146" i="1"/>
  <c r="J146" i="1"/>
  <c r="I147" i="1"/>
  <c r="J147" i="1"/>
  <c r="I148" i="1"/>
  <c r="J148" i="1"/>
  <c r="I149" i="1"/>
  <c r="J149" i="1"/>
  <c r="I150" i="1"/>
  <c r="J150" i="1"/>
  <c r="I151" i="1"/>
  <c r="J151" i="1"/>
  <c r="I152" i="1"/>
  <c r="J152" i="1"/>
  <c r="I153" i="1"/>
  <c r="J153" i="1"/>
  <c r="I154" i="1"/>
  <c r="J154" i="1"/>
  <c r="I155" i="1"/>
  <c r="J155" i="1"/>
  <c r="I156" i="1"/>
  <c r="J156" i="1"/>
  <c r="I157" i="1"/>
  <c r="J157" i="1"/>
  <c r="I158" i="1"/>
  <c r="J158" i="1"/>
  <c r="I159" i="1"/>
  <c r="J159" i="1"/>
  <c r="I160" i="1"/>
  <c r="J160" i="1"/>
  <c r="I161" i="1"/>
  <c r="J161" i="1"/>
  <c r="I162" i="1"/>
  <c r="J162" i="1"/>
  <c r="I163" i="1"/>
  <c r="J163" i="1"/>
  <c r="I164" i="1"/>
  <c r="J164" i="1"/>
  <c r="I165" i="1"/>
  <c r="J165" i="1"/>
  <c r="I166" i="1"/>
  <c r="J166" i="1"/>
  <c r="I167" i="1"/>
  <c r="J167" i="1"/>
  <c r="I168" i="1"/>
  <c r="J168" i="1"/>
  <c r="I169" i="1"/>
  <c r="J169" i="1"/>
  <c r="I170" i="1"/>
  <c r="J170" i="1"/>
  <c r="I171" i="1"/>
  <c r="J171" i="1"/>
  <c r="I172" i="1"/>
  <c r="J172" i="1"/>
  <c r="I173" i="1"/>
  <c r="J173" i="1"/>
  <c r="I174" i="1"/>
  <c r="J174" i="1"/>
  <c r="I175" i="1"/>
  <c r="J175" i="1"/>
  <c r="I176" i="1"/>
  <c r="J176" i="1"/>
  <c r="I177" i="1"/>
  <c r="J177" i="1"/>
  <c r="I178" i="1"/>
  <c r="J178" i="1"/>
  <c r="I179" i="1"/>
  <c r="J179" i="1"/>
  <c r="I180" i="1"/>
  <c r="J180" i="1"/>
  <c r="I181" i="1"/>
  <c r="J181" i="1"/>
  <c r="I182" i="1"/>
  <c r="J182" i="1"/>
  <c r="I183" i="1"/>
  <c r="J183" i="1"/>
  <c r="I184" i="1"/>
  <c r="J184" i="1"/>
  <c r="I185" i="1"/>
  <c r="J185" i="1"/>
  <c r="I186" i="1"/>
  <c r="J186" i="1"/>
  <c r="I187" i="1"/>
  <c r="J187" i="1"/>
  <c r="I188" i="1"/>
  <c r="J188" i="1"/>
  <c r="I189" i="1"/>
  <c r="J189" i="1"/>
  <c r="I190" i="1"/>
  <c r="J190" i="1"/>
  <c r="I191" i="1"/>
  <c r="J191" i="1"/>
  <c r="I192" i="1"/>
  <c r="J192" i="1"/>
  <c r="I193" i="1"/>
  <c r="J193" i="1"/>
  <c r="I194" i="1"/>
  <c r="J194" i="1"/>
  <c r="I195" i="1"/>
  <c r="J195" i="1"/>
  <c r="I196" i="1"/>
  <c r="J196" i="1"/>
  <c r="I197" i="1"/>
  <c r="J197" i="1"/>
  <c r="I198" i="1"/>
  <c r="J198" i="1"/>
  <c r="I199" i="1"/>
  <c r="J199" i="1"/>
  <c r="I200" i="1"/>
  <c r="J200" i="1"/>
  <c r="I201" i="1"/>
  <c r="J201" i="1"/>
  <c r="I202" i="1"/>
  <c r="J202" i="1"/>
  <c r="I203" i="1"/>
  <c r="J203" i="1"/>
  <c r="I204" i="1"/>
  <c r="J204" i="1"/>
  <c r="I205" i="1"/>
  <c r="J205" i="1"/>
  <c r="I206" i="1"/>
  <c r="J206" i="1"/>
  <c r="I207" i="1"/>
  <c r="J207" i="1"/>
  <c r="I208" i="1"/>
  <c r="J208" i="1"/>
  <c r="I209" i="1"/>
  <c r="J209" i="1"/>
  <c r="I210" i="1"/>
  <c r="J210" i="1"/>
  <c r="I211" i="1"/>
  <c r="J211" i="1"/>
  <c r="I212" i="1"/>
  <c r="J212" i="1"/>
  <c r="I213" i="1"/>
  <c r="J213" i="1"/>
  <c r="I214" i="1"/>
  <c r="J214" i="1"/>
  <c r="I215" i="1"/>
  <c r="J215" i="1"/>
  <c r="I216" i="1"/>
  <c r="J216" i="1"/>
  <c r="I218" i="1"/>
  <c r="J218" i="1"/>
  <c r="I219" i="1"/>
  <c r="J219" i="1"/>
  <c r="I220" i="1"/>
  <c r="J220" i="1"/>
  <c r="I221" i="1"/>
  <c r="J221" i="1"/>
  <c r="I222" i="1"/>
  <c r="J222" i="1"/>
  <c r="I223" i="1"/>
  <c r="J223" i="1"/>
  <c r="I224" i="1"/>
  <c r="J224" i="1"/>
  <c r="I225" i="1"/>
  <c r="J225" i="1"/>
  <c r="I226" i="1"/>
  <c r="J226" i="1"/>
  <c r="I227" i="1"/>
  <c r="J227" i="1"/>
  <c r="I228" i="1"/>
  <c r="J228" i="1"/>
  <c r="I229" i="1"/>
  <c r="J229" i="1"/>
  <c r="I230" i="1"/>
  <c r="J230" i="1"/>
  <c r="I231" i="1"/>
  <c r="J231" i="1"/>
  <c r="I232" i="1"/>
  <c r="J232" i="1"/>
  <c r="I233" i="1"/>
  <c r="J233" i="1"/>
  <c r="I235" i="1"/>
  <c r="J235" i="1"/>
  <c r="I236" i="1"/>
  <c r="J236" i="1"/>
  <c r="I237" i="1"/>
  <c r="J237" i="1"/>
  <c r="I238" i="1"/>
  <c r="J238" i="1"/>
  <c r="I239" i="1"/>
  <c r="J239" i="1"/>
  <c r="I240" i="1"/>
  <c r="J240" i="1"/>
  <c r="I241" i="1"/>
  <c r="J241" i="1"/>
  <c r="I243" i="1"/>
  <c r="J243" i="1"/>
  <c r="I244" i="1"/>
  <c r="J244" i="1"/>
  <c r="I245" i="1"/>
  <c r="J245" i="1"/>
  <c r="J27" i="1"/>
  <c r="I27" i="1"/>
  <c r="S9" i="3" l="1"/>
  <c r="R9" i="3"/>
  <c r="Q9" i="3"/>
  <c r="K9" i="3"/>
  <c r="P9" i="3"/>
  <c r="O9" i="3"/>
  <c r="N9" i="3"/>
  <c r="M9" i="3"/>
  <c r="L9" i="3"/>
  <c r="J9" i="3"/>
  <c r="I9" i="3"/>
  <c r="H9" i="3"/>
  <c r="E238" i="2" l="1"/>
  <c r="D238" i="2"/>
  <c r="E221" i="2"/>
  <c r="D221" i="2"/>
  <c r="E204" i="2"/>
  <c r="D204" i="2"/>
  <c r="E167" i="2"/>
  <c r="D167" i="2"/>
  <c r="E140" i="2"/>
  <c r="D140" i="2"/>
  <c r="E81" i="2"/>
  <c r="D81" i="2"/>
  <c r="E54" i="2"/>
  <c r="E242" i="2" s="1"/>
  <c r="D54" i="2"/>
  <c r="C302" i="1"/>
  <c r="C296" i="1"/>
  <c r="C287" i="1"/>
  <c r="C278" i="1"/>
  <c r="C268" i="1"/>
  <c r="E251" i="1"/>
  <c r="D251" i="1"/>
  <c r="D252" i="1" s="1"/>
  <c r="C251" i="1"/>
  <c r="E22" i="1"/>
  <c r="C22" i="1"/>
  <c r="H5" i="3"/>
  <c r="J4" i="3"/>
  <c r="H4" i="3"/>
  <c r="D242" i="2" l="1"/>
  <c r="C252" i="1"/>
  <c r="E252" i="1"/>
</calcChain>
</file>

<file path=xl/sharedStrings.xml><?xml version="1.0" encoding="utf-8"?>
<sst xmlns="http://schemas.openxmlformats.org/spreadsheetml/2006/main" count="830" uniqueCount="779">
  <si>
    <t xml:space="preserve">             ILOŚĆ POLSKICH KAPSLI W KOLEKCJI (stan na 31.12.2019)</t>
  </si>
  <si>
    <t>Lp</t>
  </si>
  <si>
    <t>BROWAR</t>
  </si>
  <si>
    <t>1.</t>
  </si>
  <si>
    <t>Antonowo</t>
  </si>
  <si>
    <t>2.</t>
  </si>
  <si>
    <t>Barczewo</t>
  </si>
  <si>
    <t>Bednary</t>
  </si>
  <si>
    <t>3.</t>
  </si>
  <si>
    <t>Biała Podlaska - Osjann</t>
  </si>
  <si>
    <t>4.</t>
  </si>
  <si>
    <t>Białystok - Dojlidy</t>
  </si>
  <si>
    <t>5.</t>
  </si>
  <si>
    <t>Białystok - Gloger</t>
  </si>
  <si>
    <t>7.</t>
  </si>
  <si>
    <t>Bielanka - Podgórz</t>
  </si>
  <si>
    <t>8.</t>
  </si>
  <si>
    <t>Bielawa - Wielka Sowa (d. BWN)</t>
  </si>
  <si>
    <t>9.</t>
  </si>
  <si>
    <t>Bielkówko</t>
  </si>
  <si>
    <t>10.</t>
  </si>
  <si>
    <t>11.</t>
  </si>
  <si>
    <t>12.</t>
  </si>
  <si>
    <t>Bojanowo</t>
  </si>
  <si>
    <t>13.</t>
  </si>
  <si>
    <t>Braniewo</t>
  </si>
  <si>
    <t>14.</t>
  </si>
  <si>
    <t>Brzeg</t>
  </si>
  <si>
    <t>15.</t>
  </si>
  <si>
    <t>16.</t>
  </si>
  <si>
    <t>17.</t>
  </si>
  <si>
    <t>18.</t>
  </si>
  <si>
    <t>19.</t>
  </si>
  <si>
    <t>Bytów</t>
  </si>
  <si>
    <t>20.</t>
  </si>
  <si>
    <t>21.</t>
  </si>
  <si>
    <t>22.</t>
  </si>
  <si>
    <t>Chociwel</t>
  </si>
  <si>
    <t>23.</t>
  </si>
  <si>
    <t>Chojnów</t>
  </si>
  <si>
    <t>24.</t>
  </si>
  <si>
    <t>25.</t>
  </si>
  <si>
    <t>Ciechanów</t>
  </si>
  <si>
    <t>26.</t>
  </si>
  <si>
    <t>Cieszyn</t>
  </si>
  <si>
    <t>27.</t>
  </si>
  <si>
    <t>28.</t>
  </si>
  <si>
    <t>Czarnków</t>
  </si>
  <si>
    <t>29.</t>
  </si>
  <si>
    <t>Częstochowa</t>
  </si>
  <si>
    <t>30.</t>
  </si>
  <si>
    <t>Dąbrowa k. Trzciany</t>
  </si>
  <si>
    <t>31.</t>
  </si>
  <si>
    <t>Drozdowo</t>
  </si>
  <si>
    <t>32.</t>
  </si>
  <si>
    <t>Elbląg</t>
  </si>
  <si>
    <t>33.</t>
  </si>
  <si>
    <t>34.</t>
  </si>
  <si>
    <t>35.</t>
  </si>
  <si>
    <t>36.</t>
  </si>
  <si>
    <t>37.</t>
  </si>
  <si>
    <t>38.</t>
  </si>
  <si>
    <t>39.</t>
  </si>
  <si>
    <t>40.</t>
  </si>
  <si>
    <t>Głubczyce</t>
  </si>
  <si>
    <t>41.</t>
  </si>
  <si>
    <t>Gościszewo</t>
  </si>
  <si>
    <t>42.</t>
  </si>
  <si>
    <t>43.</t>
  </si>
  <si>
    <t>45.</t>
  </si>
  <si>
    <t>44.</t>
  </si>
  <si>
    <t>46.</t>
  </si>
  <si>
    <t>Grybów</t>
  </si>
  <si>
    <t>47.</t>
  </si>
  <si>
    <t>48.</t>
  </si>
  <si>
    <t>49.</t>
  </si>
  <si>
    <t>Jabłonowo</t>
  </si>
  <si>
    <t>50.</t>
  </si>
  <si>
    <t>51.</t>
  </si>
  <si>
    <t>Jatutów</t>
  </si>
  <si>
    <t>52.</t>
  </si>
  <si>
    <t>53.</t>
  </si>
  <si>
    <t>54.</t>
  </si>
  <si>
    <t>Jędrzejów</t>
  </si>
  <si>
    <t>55.</t>
  </si>
  <si>
    <t>56.</t>
  </si>
  <si>
    <t>Kętrzyn</t>
  </si>
  <si>
    <t>57.</t>
  </si>
  <si>
    <t>58.</t>
  </si>
  <si>
    <t>Kłodawa</t>
  </si>
  <si>
    <t>Kobylepole</t>
  </si>
  <si>
    <t>60.</t>
  </si>
  <si>
    <t>Konstancin</t>
  </si>
  <si>
    <t>61.</t>
  </si>
  <si>
    <t>62.</t>
  </si>
  <si>
    <t>63.</t>
  </si>
  <si>
    <t>Kraków</t>
  </si>
  <si>
    <t>64.</t>
  </si>
  <si>
    <t>65.</t>
  </si>
  <si>
    <t>66.</t>
  </si>
  <si>
    <t>67.</t>
  </si>
  <si>
    <t>68.</t>
  </si>
  <si>
    <t>69.</t>
  </si>
  <si>
    <t>70.</t>
  </si>
  <si>
    <t>Krotoszyn</t>
  </si>
  <si>
    <t>71.</t>
  </si>
  <si>
    <t>Legnica</t>
  </si>
  <si>
    <t>72.</t>
  </si>
  <si>
    <t>Leżajsk</t>
  </si>
  <si>
    <t>73.</t>
  </si>
  <si>
    <t>74.</t>
  </si>
  <si>
    <t>75.</t>
  </si>
  <si>
    <t>76.</t>
  </si>
  <si>
    <t>77.</t>
  </si>
  <si>
    <t>78.</t>
  </si>
  <si>
    <t>Lwów</t>
  </si>
  <si>
    <t>80.</t>
  </si>
  <si>
    <t>Lwówek Śląski</t>
  </si>
  <si>
    <t>81.</t>
  </si>
  <si>
    <t>82.</t>
  </si>
  <si>
    <t>Łańcut (nowy)</t>
  </si>
  <si>
    <t>83.</t>
  </si>
  <si>
    <t>Łask - Kolwin</t>
  </si>
  <si>
    <t>84.</t>
  </si>
  <si>
    <t>Łomża</t>
  </si>
  <si>
    <t>85.</t>
  </si>
  <si>
    <t>86.</t>
  </si>
  <si>
    <t>Łódź</t>
  </si>
  <si>
    <t>87.</t>
  </si>
  <si>
    <t>Łódź nr 2</t>
  </si>
  <si>
    <t>88.</t>
  </si>
  <si>
    <t>Małobądz</t>
  </si>
  <si>
    <t>89.</t>
  </si>
  <si>
    <t>Męcka Wola</t>
  </si>
  <si>
    <t>Miedzianka</t>
  </si>
  <si>
    <t>91.</t>
  </si>
  <si>
    <t>Miłosław</t>
  </si>
  <si>
    <t>92.</t>
  </si>
  <si>
    <t>94.</t>
  </si>
  <si>
    <t>95.</t>
  </si>
  <si>
    <t>Namysłów</t>
  </si>
  <si>
    <t>96.</t>
  </si>
  <si>
    <t>Natolin - Bazyliszek</t>
  </si>
  <si>
    <t>97.</t>
  </si>
  <si>
    <t>Niechanowo</t>
  </si>
  <si>
    <t>98.</t>
  </si>
  <si>
    <t>Niemodlin</t>
  </si>
  <si>
    <t>99.</t>
  </si>
  <si>
    <t>100.</t>
  </si>
  <si>
    <t>101.</t>
  </si>
  <si>
    <t>103.</t>
  </si>
  <si>
    <t>Okuniew</t>
  </si>
  <si>
    <t>104.</t>
  </si>
  <si>
    <t>105.</t>
  </si>
  <si>
    <t>106.</t>
  </si>
  <si>
    <t>107.</t>
  </si>
  <si>
    <t>108.</t>
  </si>
  <si>
    <t>109.</t>
  </si>
  <si>
    <t>110.</t>
  </si>
  <si>
    <t>Ostrów Wielkopolski</t>
  </si>
  <si>
    <t>111.</t>
  </si>
  <si>
    <t>112.</t>
  </si>
  <si>
    <t>113.</t>
  </si>
  <si>
    <t>Podole</t>
  </si>
  <si>
    <t>114.</t>
  </si>
  <si>
    <t>Pokrówka</t>
  </si>
  <si>
    <t>115.</t>
  </si>
  <si>
    <t>Połczyn Zdrój</t>
  </si>
  <si>
    <t>116.</t>
  </si>
  <si>
    <t>117.</t>
  </si>
  <si>
    <t>118.</t>
  </si>
  <si>
    <t>119.</t>
  </si>
  <si>
    <t>Prochowice</t>
  </si>
  <si>
    <t>120.</t>
  </si>
  <si>
    <t>121.</t>
  </si>
  <si>
    <t>122.</t>
  </si>
  <si>
    <t>123.</t>
  </si>
  <si>
    <t>124.</t>
  </si>
  <si>
    <t>125.</t>
  </si>
  <si>
    <t>Rakszawa</t>
  </si>
  <si>
    <t>Rozdół</t>
  </si>
  <si>
    <t>127.</t>
  </si>
  <si>
    <t>128.</t>
  </si>
  <si>
    <t>Rybnik</t>
  </si>
  <si>
    <t>129.</t>
  </si>
  <si>
    <t>Sady</t>
  </si>
  <si>
    <t>130.</t>
  </si>
  <si>
    <t>132.</t>
  </si>
  <si>
    <t>131.</t>
  </si>
  <si>
    <t>133.</t>
  </si>
  <si>
    <t>Sierpc</t>
  </si>
  <si>
    <t>134.</t>
  </si>
  <si>
    <t>Sitnik</t>
  </si>
  <si>
    <t>135.</t>
  </si>
  <si>
    <t>Skierniewice</t>
  </si>
  <si>
    <t>136.</t>
  </si>
  <si>
    <t>Słupsk</t>
  </si>
  <si>
    <t>137.</t>
  </si>
  <si>
    <t>138.</t>
  </si>
  <si>
    <t>Sobótka (dawny)</t>
  </si>
  <si>
    <t>Sochaczew (Socho)</t>
  </si>
  <si>
    <t>139.</t>
  </si>
  <si>
    <t>140.</t>
  </si>
  <si>
    <t>Stargard</t>
  </si>
  <si>
    <t>141.</t>
  </si>
  <si>
    <t>142.</t>
  </si>
  <si>
    <t>143.</t>
  </si>
  <si>
    <t>144.</t>
  </si>
  <si>
    <t>Szczecin</t>
  </si>
  <si>
    <t>145.</t>
  </si>
  <si>
    <t>146.</t>
  </si>
  <si>
    <t>147.</t>
  </si>
  <si>
    <t>Szczytno</t>
  </si>
  <si>
    <t>148.</t>
  </si>
  <si>
    <t>149.</t>
  </si>
  <si>
    <t>150.</t>
  </si>
  <si>
    <t>Świdnik</t>
  </si>
  <si>
    <t>151.</t>
  </si>
  <si>
    <t>Świebodzice</t>
  </si>
  <si>
    <t>152.</t>
  </si>
  <si>
    <t>153.</t>
  </si>
  <si>
    <t>Tarczyn</t>
  </si>
  <si>
    <t>154.</t>
  </si>
  <si>
    <t>Tenczynek</t>
  </si>
  <si>
    <t>Trzcinica</t>
  </si>
  <si>
    <t>157.</t>
  </si>
  <si>
    <t>158.</t>
  </si>
  <si>
    <t>159.</t>
  </si>
  <si>
    <t>Tymbark</t>
  </si>
  <si>
    <t>160.</t>
  </si>
  <si>
    <t>161.</t>
  </si>
  <si>
    <t>162.</t>
  </si>
  <si>
    <t>163.</t>
  </si>
  <si>
    <t>Warka</t>
  </si>
  <si>
    <t>164.</t>
  </si>
  <si>
    <t>165.</t>
  </si>
  <si>
    <t>166.</t>
  </si>
  <si>
    <t>Wąsosz</t>
  </si>
  <si>
    <t>Węgrzce Wielkie</t>
  </si>
  <si>
    <t>Widawa</t>
  </si>
  <si>
    <t>167.</t>
  </si>
  <si>
    <t>168.</t>
  </si>
  <si>
    <t>Witnica</t>
  </si>
  <si>
    <t>169.</t>
  </si>
  <si>
    <t>Wolsztyn</t>
  </si>
  <si>
    <t>173.</t>
  </si>
  <si>
    <t>174.</t>
  </si>
  <si>
    <t>176.</t>
  </si>
  <si>
    <t>175.</t>
  </si>
  <si>
    <t>177.</t>
  </si>
  <si>
    <t>178.</t>
  </si>
  <si>
    <t>Wyszków</t>
  </si>
  <si>
    <t>180.</t>
  </si>
  <si>
    <t>Zabrze</t>
  </si>
  <si>
    <t>Zaczernie</t>
  </si>
  <si>
    <t>Zamość</t>
  </si>
  <si>
    <t>Zarzecze</t>
  </si>
  <si>
    <t>Zduńska Wola</t>
  </si>
  <si>
    <t>Zwierzyniec</t>
  </si>
  <si>
    <t>Żnin</t>
  </si>
  <si>
    <t>Żyrardów</t>
  </si>
  <si>
    <t>Żywiec</t>
  </si>
  <si>
    <t>Albania</t>
  </si>
  <si>
    <t>Algeria</t>
  </si>
  <si>
    <t>Andora</t>
  </si>
  <si>
    <t>Angola</t>
  </si>
  <si>
    <t>Antigua i Barbuda</t>
  </si>
  <si>
    <t>Arabia Saudyjska</t>
  </si>
  <si>
    <t>Argentyna</t>
  </si>
  <si>
    <t>Armenia</t>
  </si>
  <si>
    <t>Aruba</t>
  </si>
  <si>
    <t>Australia</t>
  </si>
  <si>
    <t>Austria</t>
  </si>
  <si>
    <t>Autonomia Palestyńska</t>
  </si>
  <si>
    <t>Azerbejdżan</t>
  </si>
  <si>
    <t>Bahamy</t>
  </si>
  <si>
    <t>Bangladesz</t>
  </si>
  <si>
    <t>Barbados</t>
  </si>
  <si>
    <t>Belgia</t>
  </si>
  <si>
    <t>Belize</t>
  </si>
  <si>
    <t>Benin</t>
  </si>
  <si>
    <t>Bermudy</t>
  </si>
  <si>
    <t>Białoruś</t>
  </si>
  <si>
    <t>Boliwia</t>
  </si>
  <si>
    <t>Bośnia i Hercegowina</t>
  </si>
  <si>
    <t>Botswana</t>
  </si>
  <si>
    <t>Brazylia</t>
  </si>
  <si>
    <t>Bułgaria</t>
  </si>
  <si>
    <t>Burkina Faso</t>
  </si>
  <si>
    <t>Burundi</t>
  </si>
  <si>
    <t>Ceuta</t>
  </si>
  <si>
    <t>Chile</t>
  </si>
  <si>
    <t>Chorwacja</t>
  </si>
  <si>
    <t xml:space="preserve">Curacao                 </t>
  </si>
  <si>
    <t>Cypr</t>
  </si>
  <si>
    <t>Czad</t>
  </si>
  <si>
    <t xml:space="preserve">Czarnogóra              </t>
  </si>
  <si>
    <t>Czechy</t>
  </si>
  <si>
    <t>Dania</t>
  </si>
  <si>
    <t>Dominika</t>
  </si>
  <si>
    <t>Dominikana</t>
  </si>
  <si>
    <t>Egipt</t>
  </si>
  <si>
    <t>Ekwador</t>
  </si>
  <si>
    <t>Erytrea</t>
  </si>
  <si>
    <t>Estonia</t>
  </si>
  <si>
    <t>Eswatini (d. Suazi)</t>
  </si>
  <si>
    <t>Etiopia</t>
  </si>
  <si>
    <t>Falklandy</t>
  </si>
  <si>
    <t>Fidżi</t>
  </si>
  <si>
    <t>Filipiny</t>
  </si>
  <si>
    <t>Finlandia</t>
  </si>
  <si>
    <t>Francja</t>
  </si>
  <si>
    <t>Gabon</t>
  </si>
  <si>
    <t>Gambia</t>
  </si>
  <si>
    <t>Ghana</t>
  </si>
  <si>
    <t>Grecja</t>
  </si>
  <si>
    <t>Grenada</t>
  </si>
  <si>
    <t>Grenlandia</t>
  </si>
  <si>
    <t>Gruzja</t>
  </si>
  <si>
    <t>Guam</t>
  </si>
  <si>
    <t>Gujana</t>
  </si>
  <si>
    <t>Gujana Francuska</t>
  </si>
  <si>
    <t xml:space="preserve">Gwadelupa               </t>
  </si>
  <si>
    <t>Gwatemala</t>
  </si>
  <si>
    <t>Gwinea</t>
  </si>
  <si>
    <t>Gwinea Bissau</t>
  </si>
  <si>
    <t>Haiti</t>
  </si>
  <si>
    <t>Hiszpania</t>
  </si>
  <si>
    <t>Holandia</t>
  </si>
  <si>
    <t>Honduras</t>
  </si>
  <si>
    <t>Indie</t>
  </si>
  <si>
    <t>Indonezja</t>
  </si>
  <si>
    <t>Irak</t>
  </si>
  <si>
    <t>Iran</t>
  </si>
  <si>
    <t>Irlandia</t>
  </si>
  <si>
    <t>Islandia</t>
  </si>
  <si>
    <t>Izrael</t>
  </si>
  <si>
    <t>Jamajka</t>
  </si>
  <si>
    <t>Japonia</t>
  </si>
  <si>
    <t>Jordania</t>
  </si>
  <si>
    <t>Kajmany</t>
  </si>
  <si>
    <t>Kambodża</t>
  </si>
  <si>
    <t>Kamerun</t>
  </si>
  <si>
    <t>Kanada</t>
  </si>
  <si>
    <t>Kazachstan</t>
  </si>
  <si>
    <t>Kenia</t>
  </si>
  <si>
    <t>Kirgistan</t>
  </si>
  <si>
    <t>Kolumbia</t>
  </si>
  <si>
    <t>Kongo Demokratyczne</t>
  </si>
  <si>
    <t>Korea Południowa</t>
  </si>
  <si>
    <t>Korea Północna</t>
  </si>
  <si>
    <t xml:space="preserve">Kosowo               </t>
  </si>
  <si>
    <t>Kostaryka</t>
  </si>
  <si>
    <t>Kuba</t>
  </si>
  <si>
    <t>Laos</t>
  </si>
  <si>
    <t>Lesotho</t>
  </si>
  <si>
    <t>Liban</t>
  </si>
  <si>
    <t>Liberia</t>
  </si>
  <si>
    <t>Libia</t>
  </si>
  <si>
    <t>Liechtenstein</t>
  </si>
  <si>
    <t>Litwa</t>
  </si>
  <si>
    <t>Luksemburg</t>
  </si>
  <si>
    <t>Łotwa</t>
  </si>
  <si>
    <t>Macedonia Północna</t>
  </si>
  <si>
    <t>Madagaskar</t>
  </si>
  <si>
    <t>Majotta</t>
  </si>
  <si>
    <t>Malawi</t>
  </si>
  <si>
    <t>Malezja</t>
  </si>
  <si>
    <t>Mali</t>
  </si>
  <si>
    <t>Malta</t>
  </si>
  <si>
    <t>Mariany Północne</t>
  </si>
  <si>
    <t>Maroko</t>
  </si>
  <si>
    <t xml:space="preserve">Martynika     </t>
  </si>
  <si>
    <t>Mauritius</t>
  </si>
  <si>
    <t>Meksyk</t>
  </si>
  <si>
    <t>Mołdawia</t>
  </si>
  <si>
    <t>Monako</t>
  </si>
  <si>
    <t>Mongolia</t>
  </si>
  <si>
    <t>Mozambik</t>
  </si>
  <si>
    <t>Namibia</t>
  </si>
  <si>
    <t>Nepal</t>
  </si>
  <si>
    <t>Niemcy</t>
  </si>
  <si>
    <t>Niger</t>
  </si>
  <si>
    <t>Nigeria</t>
  </si>
  <si>
    <t>Nikaragua</t>
  </si>
  <si>
    <t>Norwegia</t>
  </si>
  <si>
    <t>Nowa Kaledonia</t>
  </si>
  <si>
    <t>Nowa Zelandia</t>
  </si>
  <si>
    <t>Pakistan</t>
  </si>
  <si>
    <t>Palau</t>
  </si>
  <si>
    <t>Panama</t>
  </si>
  <si>
    <t>Papua Nowa Gwinea</t>
  </si>
  <si>
    <t>Paragwaj</t>
  </si>
  <si>
    <t>Peru</t>
  </si>
  <si>
    <t>Polinezja Francuska</t>
  </si>
  <si>
    <t>Portugalia</t>
  </si>
  <si>
    <t>Puerto Rico</t>
  </si>
  <si>
    <t>Rep. Południowej Afryki</t>
  </si>
  <si>
    <t>Rep. Środkowoafrykańska</t>
  </si>
  <si>
    <t>Rep. Zielonego Przylądka</t>
  </si>
  <si>
    <t>Reunion</t>
  </si>
  <si>
    <t>Rosja</t>
  </si>
  <si>
    <t>Rumunia</t>
  </si>
  <si>
    <t>Rwanda</t>
  </si>
  <si>
    <t>Salwador</t>
  </si>
  <si>
    <t>Samoa Zachodnie</t>
  </si>
  <si>
    <t>San Marino</t>
  </si>
  <si>
    <t>Senegal</t>
  </si>
  <si>
    <t xml:space="preserve">Serbia                     </t>
  </si>
  <si>
    <t>Seszele</t>
  </si>
  <si>
    <t>Sierra Leone</t>
  </si>
  <si>
    <t>Singapur</t>
  </si>
  <si>
    <t>Słowacja</t>
  </si>
  <si>
    <t>Słowenia</t>
  </si>
  <si>
    <t>Sri Lanka</t>
  </si>
  <si>
    <t>St. Kitts i Nevis</t>
  </si>
  <si>
    <t>St. Lucia</t>
  </si>
  <si>
    <t>Saint-Martin (fr.)</t>
  </si>
  <si>
    <t>Sint Maarten (hol.)</t>
  </si>
  <si>
    <t>St. Vincent i Grenadyny</t>
  </si>
  <si>
    <t>Stany Zjednoczone</t>
  </si>
  <si>
    <t>Sudan</t>
  </si>
  <si>
    <t>Sudan Południowy</t>
  </si>
  <si>
    <t>Surinam</t>
  </si>
  <si>
    <t>Syria</t>
  </si>
  <si>
    <t>Szwajcaria</t>
  </si>
  <si>
    <t>Szwecja</t>
  </si>
  <si>
    <t>Tadżykistan</t>
  </si>
  <si>
    <t>Tajlandia</t>
  </si>
  <si>
    <t>Tajwan</t>
  </si>
  <si>
    <t>Tanzania</t>
  </si>
  <si>
    <t>Togo</t>
  </si>
  <si>
    <t>Tonga</t>
  </si>
  <si>
    <t>Trynidad i Tobago</t>
  </si>
  <si>
    <t>Tunezja</t>
  </si>
  <si>
    <t>Turcja</t>
  </si>
  <si>
    <t>Turkmenistan</t>
  </si>
  <si>
    <t>Turks i Caicos</t>
  </si>
  <si>
    <t>Uganda</t>
  </si>
  <si>
    <t>Ukraina</t>
  </si>
  <si>
    <t>Urugwaj</t>
  </si>
  <si>
    <t>Uzbekistan</t>
  </si>
  <si>
    <t>Vanuatu</t>
  </si>
  <si>
    <t>Wenezuela</t>
  </si>
  <si>
    <t>Węgry</t>
  </si>
  <si>
    <t>Wielka Brytania</t>
  </si>
  <si>
    <t>Wietnam</t>
  </si>
  <si>
    <t>Włochy</t>
  </si>
  <si>
    <t>W-y Cooka</t>
  </si>
  <si>
    <t>W-y Marshalla</t>
  </si>
  <si>
    <t>W-y Owcze</t>
  </si>
  <si>
    <t>W-y Salomona</t>
  </si>
  <si>
    <t>Wyspa Jersey</t>
  </si>
  <si>
    <t>Wyspa Man</t>
  </si>
  <si>
    <t>Zambia</t>
  </si>
  <si>
    <t>Zimbabwe</t>
  </si>
  <si>
    <t>Zjednoczone Emiraty Arabskie</t>
  </si>
  <si>
    <t>Imię:</t>
  </si>
  <si>
    <t>Nazwisko:</t>
  </si>
  <si>
    <t>Miejscowość:</t>
  </si>
  <si>
    <t>KAPSLE POLSKIE PO 1945</t>
  </si>
  <si>
    <t>Bydgoszcz Bydgoski</t>
  </si>
  <si>
    <t>Bydgoszcz Myślęcinek</t>
  </si>
  <si>
    <t>Brzesko</t>
  </si>
  <si>
    <t>Grodzisk Wielkopolski</t>
  </si>
  <si>
    <t>Lublin</t>
  </si>
  <si>
    <t>Pszonka</t>
  </si>
  <si>
    <t>Toruń (Podgórz)</t>
  </si>
  <si>
    <t>Warszawa</t>
  </si>
  <si>
    <t>Wrocław</t>
  </si>
  <si>
    <t>Razem</t>
  </si>
  <si>
    <t>6.</t>
  </si>
  <si>
    <t>Polskie kapsle piwne bez podziału</t>
  </si>
  <si>
    <t>Polskie kapsle niepiwne bez podziału</t>
  </si>
  <si>
    <t>POLSKIE PIWO</t>
  </si>
  <si>
    <t>Browary kontraktowe</t>
  </si>
  <si>
    <t>Rozlewnie</t>
  </si>
  <si>
    <t>Niezidentyfikowane</t>
  </si>
  <si>
    <t>POLSKIE KAPSLE PRZED 1945</t>
  </si>
  <si>
    <t>KAPSLE POLSKIE POZA ANKIETĄ</t>
  </si>
  <si>
    <t>Kapsle giełdowe</t>
  </si>
  <si>
    <t>Kapsle okolicznościowe</t>
  </si>
  <si>
    <t>Kapsle kolekcjonerskie</t>
  </si>
  <si>
    <t>Browary domowe</t>
  </si>
  <si>
    <t>Repliki</t>
  </si>
  <si>
    <t>Kapsle reklamowe</t>
  </si>
  <si>
    <t>Nadruki laserowe</t>
  </si>
  <si>
    <t>Serie reklamowe Can-Pack</t>
  </si>
  <si>
    <t>Serie Konstancin 2007</t>
  </si>
  <si>
    <t>Serie Kormoran 2009</t>
  </si>
  <si>
    <t>Serie Kormoran 2012</t>
  </si>
  <si>
    <t>Serie Beer Concept Kraków</t>
  </si>
  <si>
    <t>WES Wolsztyn</t>
  </si>
  <si>
    <t>Serie inne</t>
  </si>
  <si>
    <t>Kody 4-znakowe</t>
  </si>
  <si>
    <t>Carlsberg</t>
  </si>
  <si>
    <t>Wrocław Piast</t>
  </si>
  <si>
    <t>Serie</t>
  </si>
  <si>
    <t>Kody 7-znakowe</t>
  </si>
  <si>
    <t>Sierpc biały</t>
  </si>
  <si>
    <t>Sierpc czarny</t>
  </si>
  <si>
    <t>Sierpc czerwony</t>
  </si>
  <si>
    <t>Sierpc zielony</t>
  </si>
  <si>
    <t>Wrocław czarny</t>
  </si>
  <si>
    <t>Wrocław żółty</t>
  </si>
  <si>
    <t>Lp.</t>
  </si>
  <si>
    <t>Kraj</t>
  </si>
  <si>
    <t>Piwne</t>
  </si>
  <si>
    <t>Niepiwne</t>
  </si>
  <si>
    <t>EUROPA</t>
  </si>
  <si>
    <t>Cypr Turecki</t>
  </si>
  <si>
    <t>Nadniestrze</t>
  </si>
  <si>
    <t>W-y Alandzkie</t>
  </si>
  <si>
    <t>Guernsey</t>
  </si>
  <si>
    <t>AMERYKI</t>
  </si>
  <si>
    <t>AFRYKA</t>
  </si>
  <si>
    <t>Dżibuti</t>
  </si>
  <si>
    <t>Gwinea Równikowa</t>
  </si>
  <si>
    <t>Komory</t>
  </si>
  <si>
    <t>Mauretania</t>
  </si>
  <si>
    <t>Somalia</t>
  </si>
  <si>
    <t>Wybrzeże Kości Słoniowej</t>
  </si>
  <si>
    <t>W-y św. Tomasza</t>
  </si>
  <si>
    <t>Dem. Rep. Konga / Zair</t>
  </si>
  <si>
    <t>KARAIBY</t>
  </si>
  <si>
    <t>W-y Dziewicze (Brytyjskie)</t>
  </si>
  <si>
    <t>W-y Dziewicze (USA)</t>
  </si>
  <si>
    <t>AZJA</t>
  </si>
  <si>
    <t>Afganistan</t>
  </si>
  <si>
    <t>Bhutan</t>
  </si>
  <si>
    <t>Brunei</t>
  </si>
  <si>
    <t>Chiny</t>
  </si>
  <si>
    <t>Hongkong</t>
  </si>
  <si>
    <t>Macau</t>
  </si>
  <si>
    <t>Malediwy</t>
  </si>
  <si>
    <t>Birma (Mjanma)</t>
  </si>
  <si>
    <t>Timor Wschodni</t>
  </si>
  <si>
    <t>BLISKI WSCHÓD</t>
  </si>
  <si>
    <t>Bahrain</t>
  </si>
  <si>
    <t>Jemen</t>
  </si>
  <si>
    <t>Katar</t>
  </si>
  <si>
    <t>Kuwejt</t>
  </si>
  <si>
    <t>Oman</t>
  </si>
  <si>
    <t>OCEANIA</t>
  </si>
  <si>
    <t>Kapsle niezidentyfikowane</t>
  </si>
  <si>
    <t>Kapsle zagraniczne bez podziału</t>
  </si>
  <si>
    <t>SUMA</t>
  </si>
  <si>
    <t>Nakrętki PET z Polski</t>
  </si>
  <si>
    <t>Nakrętki PET z zagranicy</t>
  </si>
  <si>
    <t>Nakrętki z wódki</t>
  </si>
  <si>
    <t>Nakrętki</t>
  </si>
  <si>
    <t>Adres:</t>
  </si>
  <si>
    <t>Kod pocztowy:</t>
  </si>
  <si>
    <t>Adres e-mail:</t>
  </si>
  <si>
    <t>Co zbierasz (któtki opis):</t>
  </si>
  <si>
    <t>Telefon</t>
  </si>
  <si>
    <t>Adres www:</t>
  </si>
  <si>
    <t>ODWROTKI</t>
  </si>
  <si>
    <t>SYGNATURY</t>
  </si>
  <si>
    <t xml:space="preserve">3. Czy uwzględniasz tzw. "odwrotki", czyli kapsle z różnymi nadrukami na spodzie kapsla lub bez nich (np. promocyjne, Br. Stu Mostów, Profesja)? </t>
  </si>
  <si>
    <t xml:space="preserve">4. Czy uwzględniasz jako różne, kapsle z tą samą sygnaturą bez dodrukowanej cyfry i z dodrukowaną cyfrą na ząbkach? </t>
  </si>
  <si>
    <t xml:space="preserve">5. Czy uwzględniasz jako różne, kapsle z tą samą sygnaturą i z cyfrą, ale nadrukowanymi w różnych miejscach patrząc w/g tarczy zegara? </t>
  </si>
  <si>
    <t>1. Jak zliczasz kapsle polskie?</t>
  </si>
  <si>
    <t>2. Czy zbierasz kapsle uwzględniając sygnatury?</t>
  </si>
  <si>
    <t>SPOSÓB LICZENIA</t>
  </si>
  <si>
    <t>WG MIEJSCA WARZENIA</t>
  </si>
  <si>
    <t>CYFRY</t>
  </si>
  <si>
    <t>ODMIANY</t>
  </si>
  <si>
    <t xml:space="preserve">6. Czy uwzględniasz tzw. odmiany, czyli kapsle różniące się odcieniami tego samego koloru, spowodowane działaniem czynników zewnętrznych lub błędem drukarskim? </t>
  </si>
  <si>
    <t>LICENCJE</t>
  </si>
  <si>
    <t>WG 
KATALOGU</t>
  </si>
  <si>
    <t>BEZ 
PODZIAŁU</t>
  </si>
  <si>
    <t>Białowieża - Przełom</t>
  </si>
  <si>
    <t>Besiekierz Rudny - Salio</t>
  </si>
  <si>
    <t>Błonie - Artezan</t>
  </si>
  <si>
    <t>Błonie - Inne Beczki</t>
  </si>
  <si>
    <t>Brzesko - Okocim</t>
  </si>
  <si>
    <t>Budziszyn - Perun</t>
  </si>
  <si>
    <t>Bydgoszcz - Osowa Góra</t>
  </si>
  <si>
    <t>Bytom - Sir Beer</t>
  </si>
  <si>
    <t>Chełm - Książęcy</t>
  </si>
  <si>
    <t>Chełm - Wist</t>
  </si>
  <si>
    <t>Chorzów - Przystań</t>
  </si>
  <si>
    <t>Chorzów - Reden</t>
  </si>
  <si>
    <t>Cieśle - Bartek</t>
  </si>
  <si>
    <t>Czarna Białostocka - Waszczukowe</t>
  </si>
  <si>
    <t>Ełk - Mazurski</t>
  </si>
  <si>
    <t>Gdańsk - Hevelius</t>
  </si>
  <si>
    <t>Gdańsk - Browar Piwna</t>
  </si>
  <si>
    <t>Gdańsk - Lubrow</t>
  </si>
  <si>
    <t>Gdańsk - Vrest</t>
  </si>
  <si>
    <t>Gdynia - Port</t>
  </si>
  <si>
    <t>Giżycko - Chmury</t>
  </si>
  <si>
    <t>Gliwice - Majer</t>
  </si>
  <si>
    <t>Głowno - Antybrowar</t>
  </si>
  <si>
    <t>Grodzisk Wielkopolski - St. Bernhard</t>
  </si>
  <si>
    <t>Grodzisk Wielkopolski - Zjednoczone Br. Gr.</t>
  </si>
  <si>
    <t>Grudziądz - Kuntersztyn</t>
  </si>
  <si>
    <t>Grudziądz - Restauracyjny</t>
  </si>
  <si>
    <t>Gryfice - Folga</t>
  </si>
  <si>
    <t>Hajnówka - Markowy</t>
  </si>
  <si>
    <t>Jarocin - Rock Browar</t>
  </si>
  <si>
    <t>Jaworzno - Bury</t>
  </si>
  <si>
    <t xml:space="preserve">Jelcz Laskowice - Cześć Brat </t>
  </si>
  <si>
    <t>Kamionka - Gontyniec</t>
  </si>
  <si>
    <t>Kielce - Wojak</t>
  </si>
  <si>
    <t>Koszalin - Brok</t>
  </si>
  <si>
    <t>Koszalin - Kowal</t>
  </si>
  <si>
    <t>Kościerzyna - Stary Browar</t>
  </si>
  <si>
    <t>Kraków - Bagry</t>
  </si>
  <si>
    <t>Kraków - Dwie Wieże</t>
  </si>
  <si>
    <t>Kraków - Górniczo-Hutniczy</t>
  </si>
  <si>
    <t>59.</t>
  </si>
  <si>
    <t>79.</t>
  </si>
  <si>
    <t>93.</t>
  </si>
  <si>
    <t>102.</t>
  </si>
  <si>
    <t>126.</t>
  </si>
  <si>
    <t>155.</t>
  </si>
  <si>
    <t>156.</t>
  </si>
  <si>
    <t>170.</t>
  </si>
  <si>
    <t>171.</t>
  </si>
  <si>
    <t>172.</t>
  </si>
  <si>
    <t>179.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</si>
  <si>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</si>
  <si>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</si>
  <si>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</si>
  <si>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</si>
  <si>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</si>
  <si>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</si>
  <si>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</si>
  <si>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</si>
  <si>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</si>
  <si>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</si>
  <si>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</si>
  <si>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</si>
  <si>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</si>
  <si>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</si>
  <si>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</si>
  <si>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</si>
  <si>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</si>
  <si>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</si>
  <si>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</si>
  <si>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</si>
  <si>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</si>
  <si>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</si>
  <si>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</si>
  <si>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</si>
  <si>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</si>
  <si>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</si>
  <si>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</si>
  <si>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</si>
  <si>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</si>
  <si>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</si>
  <si>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</si>
  <si>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</si>
  <si>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</si>
  <si>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</si>
  <si>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Kraków - Lubicz - przemysłowy</t>
  </si>
  <si>
    <t>Kraków - Lubicz - restauracyjny</t>
  </si>
  <si>
    <t>Kraków - Relakspol</t>
  </si>
  <si>
    <t>Kraków - Stara Zajezdnia</t>
  </si>
  <si>
    <t>Kwidzyn - MIX</t>
  </si>
  <si>
    <t>Lębork - AleBrowar</t>
  </si>
  <si>
    <t>Limanowa - Browars</t>
  </si>
  <si>
    <t>Lublin - Lublin</t>
  </si>
  <si>
    <t>Lublin - Lwów</t>
  </si>
  <si>
    <t>Lublin - Perła</t>
  </si>
  <si>
    <t>Łańcut (stary)</t>
  </si>
  <si>
    <t>Łoziska - BeerLab</t>
  </si>
  <si>
    <t>Łódź - Księży Młyn</t>
  </si>
  <si>
    <t>Modlniczka - Pracownia Piwa</t>
  </si>
  <si>
    <t>Nakło - Krajan</t>
  </si>
  <si>
    <t>Niezdara - Piekarnia Piwa</t>
  </si>
  <si>
    <t>Nowa Wieś - Edi</t>
  </si>
  <si>
    <t>Nowy Sącz - Trzy Korony</t>
  </si>
  <si>
    <t>Olsztyn - Jurand</t>
  </si>
  <si>
    <t>Olsztyn - Kormoran</t>
  </si>
  <si>
    <t>Olsztyn - Ukiel</t>
  </si>
  <si>
    <t>Olsztyn - Warmia</t>
  </si>
  <si>
    <t>Opole - Słociak</t>
  </si>
  <si>
    <t>Ostroróg - Largus</t>
  </si>
  <si>
    <t>Piotrków Trybunalski - Jan Olbracht</t>
  </si>
  <si>
    <t>Piotrków Trybunalski - Kiper/Sulimar</t>
  </si>
  <si>
    <t>Poniatowa - Zakładowy</t>
  </si>
  <si>
    <t>Poznań - Lech</t>
  </si>
  <si>
    <t>Poznań - Ułan</t>
  </si>
  <si>
    <t>Przemyśl - Grodzki</t>
  </si>
  <si>
    <t>Puck - Spółdzielczy</t>
  </si>
  <si>
    <t>Puławy - Trzy Korony</t>
  </si>
  <si>
    <t>Racibórz - Zamkowy</t>
  </si>
  <si>
    <t>Racibórz - Rynek</t>
  </si>
  <si>
    <t>Ruda Śląska - Alternatywa</t>
  </si>
  <si>
    <t>Rzeszów - Revolta</t>
  </si>
  <si>
    <t>Siedlce - Brofaktura</t>
  </si>
  <si>
    <t>Siemianowice Śląskie</t>
  </si>
  <si>
    <t>Siemianowice Śląskie - Pałacowy</t>
  </si>
  <si>
    <t>Sobótka - Browarnia Sobótka Górka</t>
  </si>
  <si>
    <t>Sopot - Miejski</t>
  </si>
  <si>
    <t>Starogard - Kociewski</t>
  </si>
  <si>
    <t>Suwałki - Północny (dawny)</t>
  </si>
  <si>
    <t>Suwałki - Północny - restauracyjny</t>
  </si>
  <si>
    <t>Szczyrzyc - Gryf</t>
  </si>
  <si>
    <t>Szczyrzyc - Marysia</t>
  </si>
  <si>
    <t>Szkaradowo - Nepomucen</t>
  </si>
  <si>
    <t>Szymbark - Kaszëbskô Kóruna</t>
  </si>
  <si>
    <t>Świętochłowice - Recraft</t>
  </si>
  <si>
    <t>Trzebnica - Cztery Ściany</t>
  </si>
  <si>
    <t>Tychy - Książęcy</t>
  </si>
  <si>
    <t>Uherce Mineralne - Ursa Maior</t>
  </si>
  <si>
    <t>Uniejów - Wiatr</t>
  </si>
  <si>
    <t>Ustroń - Wrzos</t>
  </si>
  <si>
    <t>Warka - Browarka</t>
  </si>
  <si>
    <t>Warszawa - Haberbusch</t>
  </si>
  <si>
    <t>Warszawa - Karuzela</t>
  </si>
  <si>
    <t>Wieprz - Pinta</t>
  </si>
  <si>
    <t>Wola Mysłowska - Huzar</t>
  </si>
  <si>
    <t>Wrocław - Piast</t>
  </si>
  <si>
    <t>Wrocław - Mieszczański</t>
  </si>
  <si>
    <t>Wrocław - Spiż</t>
  </si>
  <si>
    <t>Wrocław - Wielka Wyspa</t>
  </si>
  <si>
    <t>Wrocław - Profesja</t>
  </si>
  <si>
    <t>Wrocław - Prost</t>
  </si>
  <si>
    <t>Wrocław - Stu Mostów</t>
  </si>
  <si>
    <t>Wrocław - Zakrzów</t>
  </si>
  <si>
    <t>Wrocław - Złoty Pies</t>
  </si>
  <si>
    <t>Zawiercie - Browar Jana</t>
  </si>
  <si>
    <t>Zawiercie - Browar Na Jurze</t>
  </si>
  <si>
    <t>Zielona Góra - Haust</t>
  </si>
  <si>
    <t>Zielona Góra - Lubusz</t>
  </si>
  <si>
    <t>Zwoleń - Maryensztadt</t>
  </si>
  <si>
    <t>Żywiec - Krajcar</t>
  </si>
  <si>
    <t>Żywiec - Zapanbrat</t>
  </si>
  <si>
    <t>Tleń</t>
  </si>
  <si>
    <t>Rzuchów - Kraftwerk</t>
  </si>
  <si>
    <t>Kapsle marek zagranicznych warzonych na licencji</t>
  </si>
  <si>
    <t>Kapsle marek produkowanych na zlecenie</t>
  </si>
  <si>
    <t>Ogółem</t>
  </si>
  <si>
    <t>Odwrotki</t>
  </si>
  <si>
    <t>Dziewice</t>
  </si>
  <si>
    <t>8. Jakie kapsle zbierasz?</t>
  </si>
  <si>
    <t>RODZAJ KAPSLI</t>
  </si>
  <si>
    <t>BUTELKOWANE</t>
  </si>
  <si>
    <t>NIEBUTELKOWANE</t>
  </si>
  <si>
    <t>WSZYSTKIE</t>
  </si>
  <si>
    <t>90.</t>
  </si>
  <si>
    <t>Razem kapsle przed i po 1945</t>
  </si>
  <si>
    <t>PRZESUNIĘCIA</t>
  </si>
  <si>
    <t>TAK</t>
  </si>
  <si>
    <t>NIE</t>
  </si>
  <si>
    <t>215.</t>
  </si>
  <si>
    <t>WG KATALOGU</t>
  </si>
  <si>
    <t>BEZ PODZIAŁU</t>
  </si>
  <si>
    <t>Butelkowane</t>
  </si>
  <si>
    <t>Niebutelkowane</t>
  </si>
  <si>
    <t>Butelkowane i niebutelkowane</t>
  </si>
  <si>
    <t>Krasnystaw - Energobudowa</t>
  </si>
  <si>
    <t>Krasnystaw - Hetman</t>
  </si>
  <si>
    <t>Bydgoszcz - Kujawiak</t>
  </si>
  <si>
    <t>Bydgoszcz - Kujawiak (odwrotki)</t>
  </si>
  <si>
    <t>216.</t>
  </si>
  <si>
    <t>Głubczyce - Brax (odwrotki)</t>
  </si>
  <si>
    <t>Poznań - 10,5 (odwrotki)</t>
  </si>
  <si>
    <t>Poznań - Pils (odwrotki)</t>
  </si>
  <si>
    <t>217.</t>
  </si>
  <si>
    <t>218.</t>
  </si>
  <si>
    <t>219.</t>
  </si>
  <si>
    <t>Błonie</t>
  </si>
  <si>
    <t>220.</t>
  </si>
  <si>
    <t>Biskupice - Pilica</t>
  </si>
  <si>
    <t>221.</t>
  </si>
  <si>
    <t>222.</t>
  </si>
  <si>
    <t>Annopole (Gzub)</t>
  </si>
  <si>
    <t>223.</t>
  </si>
  <si>
    <t>Zgoda (De Facto)</t>
  </si>
  <si>
    <t>224.</t>
  </si>
  <si>
    <t>Wrocław - Odra Barrels</t>
  </si>
  <si>
    <t>Hrubieszów - Sulewski</t>
  </si>
  <si>
    <t>Kurozwęki (Popiel)</t>
  </si>
  <si>
    <t xml:space="preserve">7. Czy uwzględniasz jako polskie, kapsle zagranicznych marek piw produkowanych w Polsce na licencji lub pod nadzorem browarów zagranicznych (np. Carlsberg, Heineken, Kozel, Pabst)?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</si>
</sst>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6" x14ac:knownFonts="1">
    <font>
      <sz val="10"/>
      <color rgb="FF000000"/>
      <name val="Arial"/>
    </font>
    <font>
      <sz val="10"/>
      <color rgb="FF000000"/>
      <name val="Arial ce"/>
    </font>
    <font>
      <b/>
      <sz val="10"/>
      <color rgb="FF000000"/>
      <name val="Arial ce"/>
    </font>
    <font>
      <sz val="8"/>
      <color rgb="FF000000"/>
      <name val="Times New Roman"/>
      <family val="1"/>
      <charset val="238"/>
    </font>
    <font>
      <sz val="10"/>
      <color rgb="FFFFFFFF"/>
      <name val="Arial ce"/>
    </font>
    <font>
      <b/>
      <sz val="12"/>
      <color rgb="FF000000"/>
      <name val="Arial ce"/>
    </font>
    <font>
      <b/>
      <sz val="10"/>
      <color rgb="FF000000"/>
      <name val="Arial"/>
      <family val="2"/>
      <charset val="238"/>
    </font>
    <font>
      <sz val="10"/>
      <color rgb="FF000000"/>
      <name val="Verdana"/>
      <family val="2"/>
      <charset val="238"/>
    </font>
    <font>
      <sz val="8"/>
      <color rgb="FF000000"/>
      <name val="Arial ce"/>
    </font>
    <font>
      <b/>
      <sz val="8"/>
      <color rgb="FF000000"/>
      <name val="Arial ce"/>
    </font>
    <font>
      <sz val="9"/>
      <color rgb="FFFF0000"/>
      <name val="Arial ce"/>
    </font>
    <font>
      <sz val="9"/>
      <color rgb="FF000000"/>
      <name val="Arial ce"/>
    </font>
    <font>
      <sz val="8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8"/>
      <color rgb="FF000000"/>
      <name val="Arial"/>
      <family val="2"/>
      <charset val="238"/>
    </font>
    <font>
      <b/>
      <sz val="10"/>
      <color rgb="FF000000"/>
      <name val="Arial ce"/>
      <charset val="238"/>
    </font>
    <font>
      <sz val="8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Verdana"/>
      <family val="2"/>
      <charset val="238"/>
    </font>
    <font>
      <b/>
      <sz val="10"/>
      <color rgb="FF000000"/>
      <name val="Verdana"/>
      <family val="2"/>
      <charset val="238"/>
    </font>
    <font>
      <sz val="8"/>
      <color rgb="FFFF0000"/>
      <name val="Arial ce"/>
      <charset val="238"/>
    </font>
    <font>
      <sz val="10"/>
      <color rgb="FFFF0000"/>
      <name val="Arial"/>
      <family val="2"/>
      <charset val="238"/>
    </font>
    <font>
      <sz val="8"/>
      <color rgb="FFFF0000"/>
      <name val="Arial ce"/>
    </font>
    <font>
      <i/>
      <sz val="10"/>
      <color rgb="FF000000"/>
      <name val="Arial"/>
      <family val="2"/>
      <charset val="238"/>
    </font>
    <font>
      <b/>
      <i/>
      <sz val="8"/>
      <color rgb="FF000000"/>
      <name val="Arial ce"/>
      <charset val="238"/>
    </font>
    <font>
      <b/>
      <sz val="12"/>
      <color rgb="FF000000"/>
      <name val="Arial ce"/>
      <charset val="238"/>
    </font>
    <font>
      <b/>
      <sz val="12"/>
      <color rgb="FF000000"/>
      <name val="Arial"/>
      <family val="2"/>
      <charset val="238"/>
    </font>
    <font>
      <sz val="12"/>
      <color rgb="FF000000"/>
      <name val="Arial ce"/>
      <charset val="238"/>
    </font>
    <font>
      <sz val="12"/>
      <color rgb="FF000000"/>
      <name val="Arial"/>
      <family val="2"/>
      <charset val="238"/>
    </font>
    <font>
      <sz val="10"/>
      <color rgb="FF000000"/>
      <name val="Arial ce"/>
      <charset val="238"/>
    </font>
    <font>
      <b/>
      <i/>
      <sz val="10"/>
      <color rgb="FF000000"/>
      <name val="Arial"/>
      <family val="2"/>
      <charset val="238"/>
    </font>
    <font>
      <b/>
      <sz val="24"/>
      <color rgb="FF000000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b/>
      <u/>
      <sz val="10"/>
      <color rgb="FF000000"/>
      <name val="Verdana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CCECFF"/>
      <name val="Arial"/>
      <family val="2"/>
      <charset val="238"/>
    </font>
    <font>
      <sz val="10"/>
      <name val="Arial"/>
      <family val="2"/>
      <charset val="238"/>
    </font>
    <font>
      <b/>
      <sz val="10"/>
      <name val="Arial ce"/>
      <charset val="238"/>
    </font>
    <font>
      <sz val="10"/>
      <color theme="0"/>
      <name val="Arial"/>
      <family val="2"/>
      <charset val="238"/>
    </font>
    <font>
      <sz val="10"/>
      <color rgb="FF0070C0"/>
      <name val="Verdana"/>
      <family val="2"/>
      <charset val="238"/>
    </font>
    <font>
      <sz val="10"/>
      <color rgb="FF0070C0"/>
      <name val="Arial"/>
      <family val="2"/>
      <charset val="238"/>
    </font>
    <font>
      <sz val="10"/>
      <color rgb="FF0070C0"/>
      <name val="Arial ce"/>
    </font>
    <font>
      <sz val="10"/>
      <name val="Arial ce"/>
      <charset val="238"/>
    </font>
    <font>
      <sz val="10"/>
      <name val="Verdana"/>
      <family val="2"/>
      <charset val="238"/>
    </font>
    <font>
      <u/>
      <sz val="10"/>
      <color theme="10"/>
      <name val="Arial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CFFFF"/>
        <bgColor rgb="FFCCFFFF"/>
      </patternFill>
    </fill>
    <fill>
      <patternFill patternType="solid">
        <fgColor rgb="FFFFFF99"/>
        <bgColor rgb="FFFFFF99"/>
      </patternFill>
    </fill>
    <fill>
      <patternFill patternType="solid">
        <fgColor rgb="FFFBD4B4"/>
        <bgColor rgb="FFFBD4B4"/>
      </patternFill>
    </fill>
    <fill>
      <patternFill patternType="solid">
        <fgColor rgb="FFC2D69B"/>
        <bgColor rgb="FFC2D69B"/>
      </patternFill>
    </fill>
    <fill>
      <patternFill patternType="solid">
        <fgColor rgb="FF99CCFF"/>
        <bgColor rgb="FF99CCFF"/>
      </patternFill>
    </fill>
    <fill>
      <patternFill patternType="solid">
        <fgColor rgb="FFFFCC99"/>
        <bgColor rgb="FFFFCC99"/>
      </patternFill>
    </fill>
    <fill>
      <patternFill patternType="solid">
        <fgColor theme="9" tint="0.59999389629810485"/>
        <bgColor rgb="FFFCE5CD"/>
      </patternFill>
    </fill>
    <fill>
      <patternFill patternType="solid">
        <fgColor theme="9" tint="0.59999389629810485"/>
        <bgColor rgb="FFD9EAD3"/>
      </patternFill>
    </fill>
    <fill>
      <patternFill patternType="solid">
        <fgColor theme="9" tint="0.39997558519241921"/>
        <bgColor rgb="FFFCE5CD"/>
      </patternFill>
    </fill>
    <fill>
      <patternFill patternType="solid">
        <fgColor theme="9" tint="0.39997558519241921"/>
        <bgColor rgb="FFFBD4B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FF00"/>
        <bgColor rgb="FFFF0000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rgb="FFFFFF99"/>
      </patternFill>
    </fill>
    <fill>
      <patternFill patternType="solid">
        <fgColor rgb="FFCCECFF"/>
        <bgColor rgb="FF99CCFF"/>
      </patternFill>
    </fill>
    <fill>
      <patternFill patternType="solid">
        <fgColor rgb="FF66FF33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FF99"/>
        <bgColor rgb="FFC2D69B"/>
      </patternFill>
    </fill>
    <fill>
      <patternFill patternType="solid">
        <fgColor rgb="FFFF9999"/>
        <bgColor indexed="64"/>
      </patternFill>
    </fill>
    <fill>
      <patternFill patternType="solid">
        <fgColor theme="0" tint="-0.499984740745262"/>
        <bgColor rgb="FFC2D69B"/>
      </patternFill>
    </fill>
    <fill>
      <patternFill patternType="solid">
        <fgColor theme="1" tint="0.499984740745262"/>
        <bgColor indexed="64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5" fillId="0" borderId="0" applyNumberFormat="0" applyFill="0" applyBorder="0" applyAlignment="0" applyProtection="0"/>
  </cellStyleXfs>
  <cellXfs count="200">
    <xf numFmtId="0" fontId="0" fillId="0" borderId="0" xfId="0" applyFont="1" applyAlignment="1"/>
    <xf numFmtId="0" fontId="0" fillId="0" borderId="0" xfId="0" applyFont="1" applyAlignment="1"/>
    <xf numFmtId="0" fontId="0" fillId="2" borderId="1" xfId="0" applyFont="1" applyFill="1" applyBorder="1" applyAlignment="1"/>
    <xf numFmtId="0" fontId="8" fillId="0" borderId="0" xfId="0" applyFont="1" applyAlignment="1"/>
    <xf numFmtId="0" fontId="8" fillId="0" borderId="0" xfId="0" applyFont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49" fontId="8" fillId="2" borderId="1" xfId="0" applyNumberFormat="1" applyFont="1" applyFill="1" applyBorder="1" applyAlignment="1"/>
    <xf numFmtId="0" fontId="0" fillId="0" borderId="1" xfId="0" applyFont="1" applyFill="1" applyBorder="1" applyAlignment="1"/>
    <xf numFmtId="0" fontId="8" fillId="0" borderId="1" xfId="0" applyFont="1" applyFill="1" applyBorder="1" applyAlignment="1"/>
    <xf numFmtId="0" fontId="0" fillId="0" borderId="0" xfId="0" applyFont="1" applyFill="1" applyAlignment="1"/>
    <xf numFmtId="0" fontId="16" fillId="3" borderId="3" xfId="0" applyFont="1" applyFill="1" applyBorder="1" applyAlignment="1"/>
    <xf numFmtId="0" fontId="0" fillId="0" borderId="1" xfId="0" applyFont="1" applyBorder="1" applyAlignment="1"/>
    <xf numFmtId="0" fontId="9" fillId="0" borderId="1" xfId="0" applyFont="1" applyFill="1" applyBorder="1" applyAlignment="1">
      <alignment horizontal="left"/>
    </xf>
    <xf numFmtId="49" fontId="8" fillId="0" borderId="1" xfId="0" applyNumberFormat="1" applyFont="1" applyFill="1" applyBorder="1" applyAlignment="1"/>
    <xf numFmtId="0" fontId="25" fillId="7" borderId="9" xfId="0" applyFont="1" applyFill="1" applyBorder="1" applyAlignment="1"/>
    <xf numFmtId="0" fontId="13" fillId="0" borderId="1" xfId="0" applyFont="1" applyBorder="1" applyAlignment="1"/>
    <xf numFmtId="0" fontId="8" fillId="19" borderId="9" xfId="0" applyFont="1" applyFill="1" applyBorder="1" applyAlignment="1"/>
    <xf numFmtId="0" fontId="8" fillId="19" borderId="7" xfId="0" applyFont="1" applyFill="1" applyBorder="1" applyAlignment="1"/>
    <xf numFmtId="0" fontId="23" fillId="19" borderId="7" xfId="0" applyFont="1" applyFill="1" applyBorder="1" applyAlignment="1"/>
    <xf numFmtId="0" fontId="21" fillId="19" borderId="7" xfId="0" applyFont="1" applyFill="1" applyBorder="1" applyAlignment="1"/>
    <xf numFmtId="0" fontId="16" fillId="3" borderId="3" xfId="0" applyFont="1" applyFill="1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24" fillId="7" borderId="9" xfId="0" applyFont="1" applyFill="1" applyBorder="1" applyAlignment="1"/>
    <xf numFmtId="0" fontId="24" fillId="18" borderId="11" xfId="0" applyFont="1" applyFill="1" applyBorder="1" applyAlignment="1">
      <alignment horizontal="right"/>
    </xf>
    <xf numFmtId="0" fontId="24" fillId="20" borderId="10" xfId="0" applyFont="1" applyFill="1" applyBorder="1" applyAlignment="1">
      <alignment horizontal="right"/>
    </xf>
    <xf numFmtId="0" fontId="28" fillId="7" borderId="12" xfId="0" applyFont="1" applyFill="1" applyBorder="1" applyAlignment="1"/>
    <xf numFmtId="0" fontId="8" fillId="0" borderId="1" xfId="0" applyFont="1" applyFill="1" applyBorder="1" applyAlignment="1">
      <alignment horizontal="right"/>
    </xf>
    <xf numFmtId="0" fontId="30" fillId="7" borderId="7" xfId="0" applyFont="1" applyFill="1" applyBorder="1" applyAlignment="1"/>
    <xf numFmtId="0" fontId="26" fillId="8" borderId="12" xfId="0" applyFont="1" applyFill="1" applyBorder="1" applyAlignment="1">
      <alignment vertical="center"/>
    </xf>
    <xf numFmtId="0" fontId="26" fillId="16" borderId="15" xfId="0" applyFont="1" applyFill="1" applyBorder="1" applyAlignment="1">
      <alignment horizontal="right" vertical="center"/>
    </xf>
    <xf numFmtId="0" fontId="27" fillId="17" borderId="14" xfId="0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center" vertical="center"/>
    </xf>
    <xf numFmtId="0" fontId="24" fillId="0" borderId="26" xfId="0" applyFont="1" applyFill="1" applyBorder="1" applyAlignment="1"/>
    <xf numFmtId="0" fontId="24" fillId="0" borderId="26" xfId="0" applyFont="1" applyFill="1" applyBorder="1" applyAlignment="1">
      <alignment horizontal="right"/>
    </xf>
    <xf numFmtId="0" fontId="24" fillId="0" borderId="27" xfId="0" applyFont="1" applyFill="1" applyBorder="1" applyAlignment="1">
      <alignment horizontal="right"/>
    </xf>
    <xf numFmtId="0" fontId="18" fillId="22" borderId="10" xfId="0" applyFont="1" applyFill="1" applyBorder="1" applyAlignment="1" applyProtection="1">
      <alignment vertical="center"/>
      <protection locked="0"/>
    </xf>
    <xf numFmtId="0" fontId="0" fillId="23" borderId="0" xfId="0" applyFont="1" applyFill="1" applyAlignment="1" applyProtection="1"/>
    <xf numFmtId="0" fontId="0" fillId="0" borderId="0" xfId="0" applyFont="1" applyAlignment="1" applyProtection="1"/>
    <xf numFmtId="0" fontId="14" fillId="23" borderId="0" xfId="0" applyFont="1" applyFill="1" applyAlignment="1" applyProtection="1">
      <alignment vertical="center"/>
    </xf>
    <xf numFmtId="0" fontId="0" fillId="23" borderId="16" xfId="0" applyFont="1" applyFill="1" applyBorder="1" applyAlignment="1" applyProtection="1"/>
    <xf numFmtId="0" fontId="31" fillId="23" borderId="16" xfId="0" applyFont="1" applyFill="1" applyBorder="1" applyAlignment="1" applyProtection="1"/>
    <xf numFmtId="0" fontId="0" fillId="23" borderId="17" xfId="0" applyFont="1" applyFill="1" applyBorder="1" applyAlignment="1" applyProtection="1"/>
    <xf numFmtId="0" fontId="0" fillId="23" borderId="1" xfId="0" applyFont="1" applyFill="1" applyBorder="1" applyAlignment="1" applyProtection="1"/>
    <xf numFmtId="49" fontId="0" fillId="23" borderId="1" xfId="0" applyNumberFormat="1" applyFont="1" applyFill="1" applyBorder="1" applyAlignment="1" applyProtection="1"/>
    <xf numFmtId="0" fontId="0" fillId="23" borderId="18" xfId="0" applyFont="1" applyFill="1" applyBorder="1" applyAlignment="1" applyProtection="1"/>
    <xf numFmtId="0" fontId="18" fillId="23" borderId="1" xfId="0" applyNumberFormat="1" applyFont="1" applyFill="1" applyBorder="1" applyAlignment="1" applyProtection="1"/>
    <xf numFmtId="0" fontId="0" fillId="23" borderId="19" xfId="0" applyFont="1" applyFill="1" applyBorder="1" applyAlignment="1" applyProtection="1"/>
    <xf numFmtId="0" fontId="0" fillId="23" borderId="24" xfId="0" applyFont="1" applyFill="1" applyBorder="1" applyAlignment="1" applyProtection="1"/>
    <xf numFmtId="0" fontId="18" fillId="23" borderId="10" xfId="0" applyFont="1" applyFill="1" applyBorder="1" applyAlignment="1" applyProtection="1">
      <alignment horizontal="center" vertical="center" wrapText="1"/>
    </xf>
    <xf numFmtId="0" fontId="18" fillId="23" borderId="10" xfId="0" applyFont="1" applyFill="1" applyBorder="1" applyAlignment="1" applyProtection="1">
      <alignment horizontal="center" vertical="center"/>
    </xf>
    <xf numFmtId="0" fontId="0" fillId="23" borderId="10" xfId="0" applyFont="1" applyFill="1" applyBorder="1" applyAlignment="1" applyProtection="1">
      <alignment horizontal="center"/>
    </xf>
    <xf numFmtId="0" fontId="14" fillId="23" borderId="0" xfId="0" applyFont="1" applyFill="1" applyAlignment="1" applyProtection="1"/>
    <xf numFmtId="0" fontId="35" fillId="23" borderId="0" xfId="0" applyFont="1" applyFill="1" applyAlignment="1" applyProtection="1">
      <alignment vertical="center"/>
    </xf>
    <xf numFmtId="0" fontId="0" fillId="23" borderId="0" xfId="0" applyFont="1" applyFill="1" applyAlignment="1" applyProtection="1">
      <alignment horizontal="center"/>
    </xf>
    <xf numFmtId="0" fontId="1" fillId="6" borderId="7" xfId="0" applyFont="1" applyFill="1" applyBorder="1" applyAlignment="1" applyProtection="1">
      <alignment horizontal="center"/>
      <protection locked="0"/>
    </xf>
    <xf numFmtId="0" fontId="1" fillId="24" borderId="7" xfId="0" applyFont="1" applyFill="1" applyBorder="1" applyAlignment="1" applyProtection="1">
      <alignment horizontal="center"/>
      <protection locked="0"/>
    </xf>
    <xf numFmtId="0" fontId="0" fillId="6" borderId="7" xfId="0" applyFont="1" applyFill="1" applyBorder="1" applyAlignment="1" applyProtection="1">
      <alignment horizontal="center"/>
      <protection locked="0"/>
    </xf>
    <xf numFmtId="0" fontId="0" fillId="24" borderId="7" xfId="0" applyFont="1" applyFill="1" applyBorder="1" applyAlignment="1" applyProtection="1">
      <alignment horizontal="center"/>
      <protection locked="0"/>
    </xf>
    <xf numFmtId="0" fontId="0" fillId="6" borderId="8" xfId="0" applyFont="1" applyFill="1" applyBorder="1" applyAlignment="1" applyProtection="1">
      <alignment horizontal="center"/>
      <protection locked="0"/>
    </xf>
    <xf numFmtId="0" fontId="0" fillId="24" borderId="8" xfId="0" applyFont="1" applyFill="1" applyBorder="1" applyAlignment="1" applyProtection="1">
      <alignment horizontal="center"/>
      <protection locked="0"/>
    </xf>
    <xf numFmtId="0" fontId="0" fillId="6" borderId="10" xfId="0" applyFont="1" applyFill="1" applyBorder="1" applyAlignment="1" applyProtection="1">
      <alignment horizontal="center"/>
      <protection locked="0"/>
    </xf>
    <xf numFmtId="0" fontId="0" fillId="24" borderId="10" xfId="0" applyFont="1" applyFill="1" applyBorder="1" applyAlignment="1" applyProtection="1">
      <alignment horizontal="center"/>
      <protection locked="0"/>
    </xf>
    <xf numFmtId="0" fontId="0" fillId="14" borderId="10" xfId="0" applyFont="1" applyFill="1" applyBorder="1" applyAlignment="1" applyProtection="1">
      <alignment horizontal="center"/>
      <protection locked="0"/>
    </xf>
    <xf numFmtId="0" fontId="0" fillId="25" borderId="10" xfId="0" applyFont="1" applyFill="1" applyBorder="1" applyAlignment="1" applyProtection="1">
      <alignment horizontal="center"/>
      <protection locked="0"/>
    </xf>
    <xf numFmtId="0" fontId="0" fillId="0" borderId="10" xfId="0" applyFont="1" applyBorder="1" applyAlignment="1" applyProtection="1">
      <protection locked="0"/>
    </xf>
    <xf numFmtId="0" fontId="0" fillId="0" borderId="10" xfId="0" applyFont="1" applyBorder="1" applyAlignment="1" applyProtection="1">
      <alignment horizontal="center"/>
      <protection locked="0"/>
    </xf>
    <xf numFmtId="0" fontId="0" fillId="26" borderId="10" xfId="0" applyFont="1" applyFill="1" applyBorder="1" applyAlignment="1" applyProtection="1">
      <alignment horizontal="center"/>
    </xf>
    <xf numFmtId="0" fontId="30" fillId="4" borderId="7" xfId="0" applyFont="1" applyFill="1" applyBorder="1" applyAlignment="1" applyProtection="1">
      <alignment horizontal="right"/>
      <protection locked="0"/>
    </xf>
    <xf numFmtId="0" fontId="18" fillId="15" borderId="10" xfId="0" applyFont="1" applyFill="1" applyBorder="1" applyAlignment="1" applyProtection="1">
      <alignment horizontal="right"/>
      <protection locked="0"/>
    </xf>
    <xf numFmtId="0" fontId="28" fillId="18" borderId="13" xfId="0" applyFont="1" applyFill="1" applyBorder="1" applyAlignment="1" applyProtection="1">
      <alignment horizontal="right"/>
      <protection locked="0"/>
    </xf>
    <xf numFmtId="0" fontId="29" fillId="17" borderId="14" xfId="0" applyFont="1" applyFill="1" applyBorder="1" applyAlignment="1" applyProtection="1">
      <alignment horizontal="right"/>
      <protection locked="0"/>
    </xf>
    <xf numFmtId="0" fontId="8" fillId="4" borderId="7" xfId="0" applyFont="1" applyFill="1" applyBorder="1" applyAlignment="1" applyProtection="1">
      <alignment horizontal="right"/>
      <protection locked="0"/>
    </xf>
    <xf numFmtId="0" fontId="0" fillId="21" borderId="10" xfId="0" applyFont="1" applyFill="1" applyBorder="1" applyAlignment="1" applyProtection="1">
      <alignment horizontal="right"/>
      <protection locked="0"/>
    </xf>
    <xf numFmtId="0" fontId="21" fillId="4" borderId="7" xfId="0" applyFont="1" applyFill="1" applyBorder="1" applyAlignment="1" applyProtection="1">
      <alignment horizontal="right"/>
      <protection locked="0"/>
    </xf>
    <xf numFmtId="0" fontId="22" fillId="21" borderId="10" xfId="0" applyFont="1" applyFill="1" applyBorder="1" applyAlignment="1" applyProtection="1">
      <alignment horizontal="right"/>
      <protection locked="0"/>
    </xf>
    <xf numFmtId="0" fontId="8" fillId="4" borderId="9" xfId="0" applyFont="1" applyFill="1" applyBorder="1" applyAlignment="1" applyProtection="1">
      <alignment horizontal="right"/>
      <protection locked="0"/>
    </xf>
    <xf numFmtId="0" fontId="9" fillId="4" borderId="7" xfId="0" applyFont="1" applyFill="1" applyBorder="1" applyAlignment="1" applyProtection="1">
      <alignment horizontal="right"/>
      <protection locked="0"/>
    </xf>
    <xf numFmtId="0" fontId="23" fillId="4" borderId="7" xfId="0" applyFont="1" applyFill="1" applyBorder="1" applyAlignment="1" applyProtection="1">
      <alignment horizontal="right"/>
      <protection locked="0"/>
    </xf>
    <xf numFmtId="0" fontId="36" fillId="23" borderId="0" xfId="0" applyFont="1" applyFill="1" applyAlignment="1" applyProtection="1"/>
    <xf numFmtId="0" fontId="0" fillId="23" borderId="10" xfId="0" applyFont="1" applyFill="1" applyBorder="1" applyAlignment="1" applyProtection="1">
      <alignment horizontal="center"/>
    </xf>
    <xf numFmtId="0" fontId="18" fillId="23" borderId="0" xfId="0" applyFont="1" applyFill="1" applyAlignment="1" applyProtection="1">
      <alignment vertical="center"/>
      <protection locked="0"/>
    </xf>
    <xf numFmtId="0" fontId="0" fillId="23" borderId="0" xfId="0" applyFont="1" applyFill="1" applyAlignment="1" applyProtection="1">
      <protection locked="0"/>
    </xf>
    <xf numFmtId="0" fontId="18" fillId="23" borderId="0" xfId="0" applyFont="1" applyFill="1" applyAlignment="1" applyProtection="1">
      <alignment horizontal="left" vertical="center"/>
      <protection locked="0"/>
    </xf>
    <xf numFmtId="0" fontId="0" fillId="23" borderId="10" xfId="0" applyFont="1" applyFill="1" applyBorder="1" applyAlignment="1" applyProtection="1">
      <alignment horizontal="center"/>
    </xf>
    <xf numFmtId="0" fontId="42" fillId="6" borderId="7" xfId="0" applyFont="1" applyFill="1" applyBorder="1" applyAlignment="1" applyProtection="1">
      <alignment horizontal="center"/>
      <protection locked="0"/>
    </xf>
    <xf numFmtId="0" fontId="42" fillId="24" borderId="7" xfId="0" applyFont="1" applyFill="1" applyBorder="1" applyAlignment="1" applyProtection="1">
      <alignment horizontal="center"/>
      <protection locked="0"/>
    </xf>
    <xf numFmtId="0" fontId="1" fillId="0" borderId="7" xfId="0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/>
    <xf numFmtId="0" fontId="4" fillId="2" borderId="1" xfId="0" applyFont="1" applyFill="1" applyBorder="1" applyAlignment="1" applyProtection="1"/>
    <xf numFmtId="0" fontId="1" fillId="2" borderId="1" xfId="0" applyFont="1" applyFill="1" applyBorder="1" applyAlignment="1" applyProtection="1"/>
    <xf numFmtId="0" fontId="3" fillId="2" borderId="1" xfId="0" applyFont="1" applyFill="1" applyBorder="1" applyAlignment="1" applyProtection="1"/>
    <xf numFmtId="0" fontId="1" fillId="2" borderId="1" xfId="0" applyFont="1" applyFill="1" applyBorder="1" applyAlignment="1" applyProtection="1">
      <alignment horizontal="center"/>
    </xf>
    <xf numFmtId="0" fontId="0" fillId="2" borderId="1" xfId="0" applyFont="1" applyFill="1" applyBorder="1" applyAlignment="1" applyProtection="1"/>
    <xf numFmtId="0" fontId="5" fillId="3" borderId="2" xfId="0" applyFont="1" applyFill="1" applyBorder="1" applyAlignment="1" applyProtection="1"/>
    <xf numFmtId="0" fontId="16" fillId="3" borderId="3" xfId="0" applyFont="1" applyFill="1" applyBorder="1" applyAlignment="1" applyProtection="1"/>
    <xf numFmtId="0" fontId="1" fillId="0" borderId="1" xfId="0" applyFont="1" applyFill="1" applyBorder="1" applyAlignment="1" applyProtection="1"/>
    <xf numFmtId="0" fontId="2" fillId="4" borderId="4" xfId="0" applyFont="1" applyFill="1" applyBorder="1" applyAlignment="1" applyProtection="1"/>
    <xf numFmtId="0" fontId="2" fillId="4" borderId="5" xfId="0" applyFont="1" applyFill="1" applyBorder="1" applyAlignment="1" applyProtection="1">
      <alignment horizontal="center"/>
    </xf>
    <xf numFmtId="0" fontId="6" fillId="4" borderId="5" xfId="0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/>
    <xf numFmtId="0" fontId="2" fillId="0" borderId="1" xfId="0" applyFont="1" applyFill="1" applyBorder="1" applyAlignment="1" applyProtection="1">
      <alignment horizontal="center"/>
    </xf>
    <xf numFmtId="0" fontId="4" fillId="0" borderId="1" xfId="0" applyFont="1" applyFill="1" applyBorder="1" applyAlignment="1" applyProtection="1"/>
    <xf numFmtId="0" fontId="3" fillId="0" borderId="1" xfId="0" applyFont="1" applyFill="1" applyBorder="1" applyAlignment="1" applyProtection="1"/>
    <xf numFmtId="0" fontId="1" fillId="0" borderId="1" xfId="0" applyFont="1" applyFill="1" applyBorder="1" applyAlignment="1" applyProtection="1">
      <alignment horizontal="center"/>
    </xf>
    <xf numFmtId="0" fontId="0" fillId="0" borderId="1" xfId="0" applyFont="1" applyFill="1" applyBorder="1" applyAlignment="1" applyProtection="1"/>
    <xf numFmtId="1" fontId="7" fillId="5" borderId="6" xfId="0" applyNumberFormat="1" applyFont="1" applyFill="1" applyBorder="1" applyAlignment="1" applyProtection="1">
      <alignment horizontal="left"/>
    </xf>
    <xf numFmtId="0" fontId="19" fillId="9" borderId="7" xfId="0" applyFont="1" applyFill="1" applyBorder="1" applyAlignment="1" applyProtection="1"/>
    <xf numFmtId="0" fontId="1" fillId="26" borderId="7" xfId="0" applyFont="1" applyFill="1" applyBorder="1" applyAlignment="1" applyProtection="1">
      <alignment horizontal="center"/>
    </xf>
    <xf numFmtId="0" fontId="3" fillId="0" borderId="1" xfId="0" applyFont="1" applyFill="1" applyBorder="1" applyAlignment="1" applyProtection="1">
      <alignment horizontal="left"/>
    </xf>
    <xf numFmtId="0" fontId="19" fillId="10" borderId="7" xfId="0" applyFont="1" applyFill="1" applyBorder="1" applyAlignment="1" applyProtection="1">
      <alignment horizontal="left"/>
    </xf>
    <xf numFmtId="0" fontId="19" fillId="9" borderId="7" xfId="0" applyFont="1" applyFill="1" applyBorder="1" applyAlignment="1" applyProtection="1">
      <alignment horizontal="left"/>
    </xf>
    <xf numFmtId="0" fontId="0" fillId="26" borderId="7" xfId="0" applyFont="1" applyFill="1" applyBorder="1" applyAlignment="1" applyProtection="1">
      <alignment horizontal="center"/>
    </xf>
    <xf numFmtId="1" fontId="7" fillId="5" borderId="23" xfId="0" applyNumberFormat="1" applyFont="1" applyFill="1" applyBorder="1" applyAlignment="1" applyProtection="1">
      <alignment horizontal="left"/>
    </xf>
    <xf numFmtId="0" fontId="19" fillId="9" borderId="8" xfId="0" applyFont="1" applyFill="1" applyBorder="1" applyAlignment="1" applyProtection="1">
      <alignment horizontal="left"/>
    </xf>
    <xf numFmtId="0" fontId="0" fillId="26" borderId="8" xfId="0" applyFont="1" applyFill="1" applyBorder="1" applyAlignment="1" applyProtection="1">
      <alignment horizontal="center"/>
    </xf>
    <xf numFmtId="1" fontId="7" fillId="12" borderId="10" xfId="0" applyNumberFormat="1" applyFont="1" applyFill="1" applyBorder="1" applyAlignment="1" applyProtection="1">
      <alignment horizontal="left"/>
    </xf>
    <xf numFmtId="0" fontId="20" fillId="11" borderId="10" xfId="0" applyFont="1" applyFill="1" applyBorder="1" applyAlignment="1" applyProtection="1">
      <alignment horizontal="left"/>
    </xf>
    <xf numFmtId="0" fontId="14" fillId="6" borderId="10" xfId="0" applyFont="1" applyFill="1" applyBorder="1" applyAlignment="1" applyProtection="1">
      <alignment horizontal="center"/>
    </xf>
    <xf numFmtId="0" fontId="14" fillId="26" borderId="10" xfId="0" applyFont="1" applyFill="1" applyBorder="1" applyAlignment="1" applyProtection="1">
      <alignment horizontal="center"/>
    </xf>
    <xf numFmtId="0" fontId="1" fillId="0" borderId="1" xfId="0" applyFont="1" applyBorder="1" applyProtection="1"/>
    <xf numFmtId="0" fontId="3" fillId="0" borderId="1" xfId="0" applyFont="1" applyBorder="1" applyAlignment="1" applyProtection="1">
      <alignment horizontal="left"/>
    </xf>
    <xf numFmtId="0" fontId="1" fillId="0" borderId="1" xfId="0" applyFont="1" applyBorder="1" applyAlignment="1" applyProtection="1">
      <alignment horizontal="center"/>
    </xf>
    <xf numFmtId="0" fontId="3" fillId="0" borderId="1" xfId="0" applyFont="1" applyBorder="1" applyProtection="1"/>
    <xf numFmtId="0" fontId="0" fillId="0" borderId="1" xfId="0" applyBorder="1" applyProtection="1"/>
    <xf numFmtId="0" fontId="0" fillId="0" borderId="0" xfId="0" applyProtection="1"/>
    <xf numFmtId="0" fontId="8" fillId="0" borderId="1" xfId="0" applyFont="1" applyFill="1" applyBorder="1" applyAlignment="1" applyProtection="1"/>
    <xf numFmtId="0" fontId="9" fillId="0" borderId="1" xfId="0" applyFont="1" applyFill="1" applyBorder="1" applyAlignment="1" applyProtection="1">
      <alignment horizontal="center"/>
    </xf>
    <xf numFmtId="0" fontId="4" fillId="0" borderId="1" xfId="0" applyFont="1" applyFill="1" applyBorder="1" applyAlignment="1" applyProtection="1">
      <alignment horizontal="center"/>
    </xf>
    <xf numFmtId="0" fontId="8" fillId="0" borderId="1" xfId="0" applyFont="1" applyFill="1" applyBorder="1" applyAlignment="1" applyProtection="1">
      <alignment horizontal="left"/>
    </xf>
    <xf numFmtId="0" fontId="1" fillId="0" borderId="0" xfId="0" applyFont="1" applyFill="1" applyAlignment="1" applyProtection="1"/>
    <xf numFmtId="0" fontId="0" fillId="0" borderId="0" xfId="0" applyFont="1" applyFill="1" applyAlignment="1" applyProtection="1"/>
    <xf numFmtId="0" fontId="10" fillId="0" borderId="1" xfId="0" applyFont="1" applyFill="1" applyBorder="1" applyAlignment="1" applyProtection="1"/>
    <xf numFmtId="0" fontId="3" fillId="0" borderId="0" xfId="0" applyFont="1" applyAlignment="1" applyProtection="1"/>
    <xf numFmtId="0" fontId="10" fillId="0" borderId="0" xfId="0" applyFont="1" applyAlignment="1" applyProtection="1"/>
    <xf numFmtId="0" fontId="11" fillId="0" borderId="0" xfId="0" applyFont="1" applyAlignment="1" applyProtection="1"/>
    <xf numFmtId="0" fontId="12" fillId="0" borderId="0" xfId="0" applyFont="1" applyAlignment="1" applyProtection="1"/>
    <xf numFmtId="0" fontId="18" fillId="0" borderId="0" xfId="0" applyFont="1" applyAlignment="1" applyProtection="1"/>
    <xf numFmtId="0" fontId="22" fillId="0" borderId="0" xfId="0" applyFont="1" applyAlignment="1" applyProtection="1"/>
    <xf numFmtId="0" fontId="37" fillId="0" borderId="0" xfId="0" applyFont="1" applyAlignment="1" applyProtection="1"/>
    <xf numFmtId="0" fontId="39" fillId="0" borderId="0" xfId="0" applyFont="1" applyAlignment="1" applyProtection="1"/>
    <xf numFmtId="0" fontId="41" fillId="0" borderId="0" xfId="0" applyFont="1" applyAlignment="1" applyProtection="1"/>
    <xf numFmtId="1" fontId="7" fillId="0" borderId="10" xfId="0" applyNumberFormat="1" applyFont="1" applyFill="1" applyBorder="1" applyAlignment="1" applyProtection="1">
      <alignment horizontal="left"/>
    </xf>
    <xf numFmtId="0" fontId="20" fillId="0" borderId="10" xfId="0" applyFont="1" applyFill="1" applyBorder="1" applyAlignment="1" applyProtection="1"/>
    <xf numFmtId="0" fontId="14" fillId="0" borderId="10" xfId="0" applyFont="1" applyFill="1" applyBorder="1" applyAlignment="1" applyProtection="1">
      <alignment horizontal="center"/>
    </xf>
    <xf numFmtId="0" fontId="34" fillId="0" borderId="10" xfId="0" applyFont="1" applyFill="1" applyBorder="1" applyAlignment="1" applyProtection="1"/>
    <xf numFmtId="0" fontId="33" fillId="0" borderId="10" xfId="0" applyFont="1" applyFill="1" applyBorder="1" applyAlignment="1" applyProtection="1">
      <alignment horizontal="center"/>
    </xf>
    <xf numFmtId="1" fontId="7" fillId="0" borderId="1" xfId="0" applyNumberFormat="1" applyFont="1" applyFill="1" applyBorder="1" applyAlignment="1" applyProtection="1">
      <alignment horizontal="left"/>
    </xf>
    <xf numFmtId="0" fontId="19" fillId="0" borderId="1" xfId="0" applyFont="1" applyFill="1" applyBorder="1" applyAlignment="1" applyProtection="1"/>
    <xf numFmtId="0" fontId="0" fillId="0" borderId="1" xfId="0" applyFont="1" applyFill="1" applyBorder="1" applyAlignment="1" applyProtection="1">
      <alignment horizontal="center"/>
    </xf>
    <xf numFmtId="0" fontId="38" fillId="0" borderId="1" xfId="0" applyFont="1" applyFill="1" applyBorder="1" applyAlignment="1" applyProtection="1">
      <alignment horizontal="center"/>
    </xf>
    <xf numFmtId="0" fontId="43" fillId="0" borderId="1" xfId="0" applyFont="1" applyFill="1" applyBorder="1" applyAlignment="1" applyProtection="1"/>
    <xf numFmtId="0" fontId="20" fillId="13" borderId="10" xfId="0" applyFont="1" applyFill="1" applyBorder="1" applyAlignment="1" applyProtection="1"/>
    <xf numFmtId="0" fontId="7" fillId="0" borderId="1" xfId="0" applyFont="1" applyFill="1" applyBorder="1" applyAlignment="1" applyProtection="1"/>
    <xf numFmtId="0" fontId="18" fillId="0" borderId="10" xfId="0" applyFont="1" applyBorder="1" applyAlignment="1" applyProtection="1"/>
    <xf numFmtId="0" fontId="0" fillId="0" borderId="10" xfId="0" applyFont="1" applyBorder="1" applyAlignment="1" applyProtection="1"/>
    <xf numFmtId="0" fontId="0" fillId="27" borderId="25" xfId="0" applyFont="1" applyFill="1" applyBorder="1" applyAlignment="1" applyProtection="1"/>
    <xf numFmtId="0" fontId="0" fillId="27" borderId="25" xfId="0" applyFont="1" applyFill="1" applyBorder="1" applyAlignment="1" applyProtection="1">
      <alignment horizontal="center"/>
    </xf>
    <xf numFmtId="0" fontId="14" fillId="0" borderId="10" xfId="0" applyFont="1" applyBorder="1" applyAlignment="1" applyProtection="1"/>
    <xf numFmtId="0" fontId="14" fillId="27" borderId="25" xfId="0" applyFont="1" applyFill="1" applyBorder="1" applyAlignment="1" applyProtection="1"/>
    <xf numFmtId="0" fontId="0" fillId="0" borderId="1" xfId="0" applyFont="1" applyBorder="1" applyAlignment="1" applyProtection="1"/>
    <xf numFmtId="0" fontId="14" fillId="0" borderId="0" xfId="0" applyFont="1" applyAlignment="1" applyProtection="1"/>
    <xf numFmtId="0" fontId="0" fillId="0" borderId="25" xfId="0" applyFont="1" applyBorder="1" applyAlignment="1" applyProtection="1"/>
    <xf numFmtId="0" fontId="14" fillId="0" borderId="25" xfId="0" applyFont="1" applyBorder="1" applyAlignment="1" applyProtection="1"/>
    <xf numFmtId="0" fontId="14" fillId="0" borderId="1" xfId="0" applyFont="1" applyBorder="1" applyAlignment="1" applyProtection="1"/>
    <xf numFmtId="0" fontId="18" fillId="23" borderId="10" xfId="0" applyFont="1" applyFill="1" applyBorder="1" applyAlignment="1" applyProtection="1">
      <alignment horizontal="center"/>
    </xf>
    <xf numFmtId="0" fontId="15" fillId="23" borderId="0" xfId="0" applyFont="1" applyFill="1" applyAlignment="1" applyProtection="1">
      <alignment horizontal="center" vertical="center"/>
    </xf>
    <xf numFmtId="0" fontId="0" fillId="23" borderId="10" xfId="0" applyFont="1" applyFill="1" applyBorder="1" applyAlignment="1" applyProtection="1">
      <alignment horizontal="center"/>
    </xf>
    <xf numFmtId="0" fontId="32" fillId="23" borderId="20" xfId="0" applyFont="1" applyFill="1" applyBorder="1" applyAlignment="1" applyProtection="1">
      <alignment horizontal="center" vertical="center"/>
    </xf>
    <xf numFmtId="0" fontId="32" fillId="23" borderId="21" xfId="0" applyFont="1" applyFill="1" applyBorder="1" applyAlignment="1" applyProtection="1">
      <alignment horizontal="center" vertical="center"/>
    </xf>
    <xf numFmtId="0" fontId="32" fillId="23" borderId="22" xfId="0" applyFont="1" applyFill="1" applyBorder="1" applyAlignment="1" applyProtection="1">
      <alignment horizontal="center" vertical="center"/>
    </xf>
    <xf numFmtId="0" fontId="24" fillId="23" borderId="1" xfId="0" applyFont="1" applyFill="1" applyBorder="1" applyAlignment="1" applyProtection="1">
      <alignment horizontal="left" vertical="top" wrapText="1"/>
    </xf>
    <xf numFmtId="0" fontId="24" fillId="0" borderId="28" xfId="0" applyFont="1" applyFill="1" applyBorder="1" applyAlignment="1" applyProtection="1">
      <alignment horizontal="left" vertical="top" wrapText="1"/>
      <protection locked="0"/>
    </xf>
    <xf numFmtId="0" fontId="24" fillId="0" borderId="27" xfId="0" applyFont="1" applyFill="1" applyBorder="1" applyAlignment="1" applyProtection="1">
      <alignment horizontal="left" vertical="top" wrapText="1"/>
      <protection locked="0"/>
    </xf>
    <xf numFmtId="0" fontId="24" fillId="0" borderId="29" xfId="0" applyFont="1" applyFill="1" applyBorder="1" applyAlignment="1" applyProtection="1">
      <alignment horizontal="left" vertical="top" wrapText="1"/>
      <protection locked="0"/>
    </xf>
    <xf numFmtId="0" fontId="35" fillId="23" borderId="0" xfId="0" applyFont="1" applyFill="1" applyAlignment="1" applyProtection="1">
      <alignment horizontal="left" vertical="center" wrapText="1"/>
    </xf>
    <xf numFmtId="0" fontId="14" fillId="23" borderId="0" xfId="0" applyFont="1" applyFill="1" applyAlignment="1" applyProtection="1">
      <alignment horizontal="left" vertical="center" wrapText="1"/>
    </xf>
    <xf numFmtId="0" fontId="18" fillId="22" borderId="28" xfId="0" applyFont="1" applyFill="1" applyBorder="1" applyAlignment="1" applyProtection="1">
      <alignment horizontal="left" vertical="center"/>
      <protection locked="0"/>
    </xf>
    <xf numFmtId="0" fontId="18" fillId="22" borderId="29" xfId="0" applyFont="1" applyFill="1" applyBorder="1" applyAlignment="1" applyProtection="1">
      <alignment horizontal="left" vertical="center"/>
      <protection locked="0"/>
    </xf>
    <xf numFmtId="0" fontId="0" fillId="22" borderId="28" xfId="0" applyNumberFormat="1" applyFont="1" applyFill="1" applyBorder="1" applyAlignment="1" applyProtection="1">
      <alignment horizontal="left" vertical="center"/>
      <protection locked="0"/>
    </xf>
    <xf numFmtId="0" fontId="0" fillId="22" borderId="29" xfId="0" applyNumberFormat="1" applyFont="1" applyFill="1" applyBorder="1" applyAlignment="1" applyProtection="1">
      <alignment horizontal="left" vertical="center"/>
      <protection locked="0"/>
    </xf>
    <xf numFmtId="0" fontId="37" fillId="22" borderId="28" xfId="0" applyNumberFormat="1" applyFont="1" applyFill="1" applyBorder="1" applyAlignment="1" applyProtection="1">
      <alignment horizontal="left" vertical="center"/>
      <protection locked="0"/>
    </xf>
    <xf numFmtId="0" fontId="37" fillId="22" borderId="29" xfId="0" applyNumberFormat="1" applyFont="1" applyFill="1" applyBorder="1" applyAlignment="1" applyProtection="1">
      <alignment horizontal="left" vertical="center"/>
      <protection locked="0"/>
    </xf>
    <xf numFmtId="0" fontId="7" fillId="9" borderId="7" xfId="0" applyFont="1" applyFill="1" applyBorder="1" applyAlignment="1" applyProtection="1">
      <alignment horizontal="left"/>
    </xf>
    <xf numFmtId="0" fontId="40" fillId="9" borderId="7" xfId="0" applyFont="1" applyFill="1" applyBorder="1" applyAlignment="1" applyProtection="1">
      <alignment horizontal="left"/>
    </xf>
    <xf numFmtId="0" fontId="19" fillId="10" borderId="7" xfId="0" applyFont="1" applyFill="1" applyBorder="1" applyAlignment="1" applyProtection="1"/>
    <xf numFmtId="0" fontId="7" fillId="9" borderId="7" xfId="0" applyFont="1" applyFill="1" applyBorder="1" applyAlignment="1" applyProtection="1"/>
    <xf numFmtId="0" fontId="40" fillId="9" borderId="7" xfId="0" applyFont="1" applyFill="1" applyBorder="1" applyProtection="1"/>
    <xf numFmtId="0" fontId="7" fillId="10" borderId="7" xfId="0" applyFont="1" applyFill="1" applyBorder="1" applyAlignment="1" applyProtection="1"/>
    <xf numFmtId="0" fontId="19" fillId="9" borderId="8" xfId="0" applyFont="1" applyFill="1" applyBorder="1" applyAlignment="1" applyProtection="1"/>
    <xf numFmtId="0" fontId="19" fillId="9" borderId="10" xfId="0" applyFont="1" applyFill="1" applyBorder="1" applyAlignment="1" applyProtection="1"/>
    <xf numFmtId="0" fontId="44" fillId="10" borderId="7" xfId="0" applyFont="1" applyFill="1" applyBorder="1" applyAlignment="1" applyProtection="1"/>
    <xf numFmtId="0" fontId="44" fillId="9" borderId="7" xfId="0" applyFont="1" applyFill="1" applyBorder="1" applyAlignment="1" applyProtection="1"/>
    <xf numFmtId="0" fontId="44" fillId="10" borderId="7" xfId="0" applyFont="1" applyFill="1" applyBorder="1" applyAlignment="1" applyProtection="1">
      <alignment horizontal="left"/>
    </xf>
    <xf numFmtId="0" fontId="44" fillId="9" borderId="7" xfId="0" applyFont="1" applyFill="1" applyBorder="1" applyAlignment="1" applyProtection="1">
      <alignment horizontal="left"/>
    </xf>
    <xf numFmtId="0" fontId="31" fillId="23" borderId="16" xfId="0" applyFont="1" applyFill="1" applyBorder="1" applyAlignment="1" applyProtection="1">
      <alignment horizontal="left"/>
    </xf>
    <xf numFmtId="49" fontId="18" fillId="22" borderId="10" xfId="0" applyNumberFormat="1" applyFont="1" applyFill="1" applyBorder="1" applyAlignment="1" applyProtection="1">
      <alignment horizontal="left" vertical="center"/>
      <protection locked="0"/>
    </xf>
    <xf numFmtId="0" fontId="45" fillId="22" borderId="10" xfId="1" applyFill="1" applyBorder="1" applyAlignment="1" applyProtection="1">
      <alignment vertical="center"/>
      <protection locked="0"/>
    </xf>
    <xf numFmtId="0" fontId="13" fillId="23" borderId="0" xfId="0" applyFont="1" applyFill="1" applyAlignment="1" applyProtection="1">
      <alignment horizontal="left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mruColors>
      <color rgb="FFCCECFF"/>
      <color rgb="FFCCFF99"/>
      <color rgb="FFFF9999"/>
      <color rgb="FF66FF33"/>
      <color rgb="FF99FF66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S236"/>
  <sheetViews>
    <sheetView showZeros="0" workbookViewId="0">
      <selection activeCell="B16" sqref="B16:C16"/>
    </sheetView>
  </sheetViews>
  <sheetFormatPr defaultColWidth="12.5703125" defaultRowHeight="15" customHeight="1" x14ac:dyDescent="0.2"/>
  <cols>
    <col min="1" max="1" width="14.85546875" style="39" customWidth="1"/>
    <col min="2" max="2" width="4.5703125" style="39" customWidth="1"/>
    <col min="3" max="3" width="21.85546875" style="39" customWidth="1"/>
    <col min="4" max="4" width="44.5703125" style="39" customWidth="1"/>
    <col min="5" max="5" width="5" style="39" customWidth="1"/>
    <col min="6" max="6" width="14.7109375" style="39" customWidth="1"/>
    <col min="7" max="7" width="1.140625" style="39" customWidth="1"/>
    <col min="8" max="13" width="14.7109375" style="39" customWidth="1"/>
    <col min="14" max="14" width="15.140625" style="39" customWidth="1"/>
    <col min="15" max="16" width="12.5703125" style="39"/>
    <col min="17" max="19" width="18.140625" style="38" customWidth="1"/>
    <col min="20" max="16384" width="12.5703125" style="39"/>
  </cols>
  <sheetData>
    <row r="1" spans="1:19" ht="12.75" customHeight="1" x14ac:dyDescent="0.2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9" ht="12.75" customHeight="1" x14ac:dyDescent="0.2">
      <c r="A2" s="167"/>
      <c r="B2" s="40" t="s">
        <v>457</v>
      </c>
      <c r="C2" s="40"/>
      <c r="D2" s="37"/>
      <c r="E2" s="38"/>
      <c r="F2" s="169"/>
      <c r="G2" s="41"/>
      <c r="H2" s="42" t="str">
        <f>$D$2&amp;" "&amp;$D$3</f>
        <v xml:space="preserve"> </v>
      </c>
      <c r="I2" s="42"/>
      <c r="J2" s="196" t="str">
        <f>$D$5&amp;", "&amp;$D$6&amp;" "&amp;$D$4</f>
        <v xml:space="preserve">,  </v>
      </c>
      <c r="K2" s="41"/>
      <c r="L2" s="41"/>
      <c r="M2" s="41"/>
      <c r="N2" s="41"/>
      <c r="O2" s="41"/>
      <c r="P2" s="41"/>
      <c r="Q2" s="41"/>
      <c r="R2" s="41"/>
      <c r="S2" s="43"/>
    </row>
    <row r="3" spans="1:19" ht="12.75" customHeight="1" x14ac:dyDescent="0.2">
      <c r="A3" s="167"/>
      <c r="B3" s="40" t="s">
        <v>458</v>
      </c>
      <c r="C3" s="40"/>
      <c r="D3" s="37"/>
      <c r="E3" s="38"/>
      <c r="F3" s="170"/>
      <c r="G3" s="44"/>
      <c r="H3" s="45">
        <f>$D$7</f>
        <v>0</v>
      </c>
      <c r="I3" s="44"/>
      <c r="J3" s="44"/>
      <c r="K3" s="44"/>
      <c r="L3" s="44"/>
      <c r="M3" s="44"/>
      <c r="N3" s="44"/>
      <c r="O3" s="44"/>
      <c r="P3" s="44"/>
      <c r="Q3" s="44"/>
      <c r="R3" s="44"/>
      <c r="S3" s="46"/>
    </row>
    <row r="4" spans="1:19" ht="12.75" customHeight="1" x14ac:dyDescent="0.2">
      <c r="A4" s="167"/>
      <c r="B4" s="40" t="s">
        <v>459</v>
      </c>
      <c r="C4" s="40"/>
      <c r="D4" s="37"/>
      <c r="E4" s="38"/>
      <c r="F4" s="170"/>
      <c r="G4" s="44"/>
      <c r="H4" s="47">
        <f>$D$8</f>
        <v>0</v>
      </c>
      <c r="I4" s="44"/>
      <c r="J4" s="44">
        <f>$D$9</f>
        <v>0</v>
      </c>
      <c r="K4" s="44"/>
      <c r="L4" s="44"/>
      <c r="M4" s="44"/>
      <c r="N4" s="44"/>
      <c r="O4" s="44"/>
      <c r="P4" s="44"/>
      <c r="Q4" s="44"/>
      <c r="R4" s="44"/>
      <c r="S4" s="46"/>
    </row>
    <row r="5" spans="1:19" ht="25.5" customHeight="1" x14ac:dyDescent="0.2">
      <c r="A5" s="38"/>
      <c r="B5" s="40" t="s">
        <v>551</v>
      </c>
      <c r="C5" s="40"/>
      <c r="D5" s="37"/>
      <c r="E5" s="38"/>
      <c r="F5" s="170"/>
      <c r="G5" s="44"/>
      <c r="H5" s="172">
        <f>$B$12</f>
        <v>0</v>
      </c>
      <c r="I5" s="172"/>
      <c r="J5" s="172"/>
      <c r="K5" s="172"/>
      <c r="L5" s="172"/>
      <c r="M5" s="172"/>
      <c r="N5" s="172"/>
      <c r="O5" s="172"/>
      <c r="P5" s="172"/>
      <c r="Q5" s="44"/>
      <c r="R5" s="44"/>
      <c r="S5" s="46"/>
    </row>
    <row r="6" spans="1:19" ht="12.75" customHeight="1" x14ac:dyDescent="0.2">
      <c r="A6" s="38"/>
      <c r="B6" s="40" t="s">
        <v>552</v>
      </c>
      <c r="C6" s="40"/>
      <c r="D6" s="37"/>
      <c r="E6" s="38"/>
      <c r="F6" s="170"/>
      <c r="G6" s="44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9"/>
    </row>
    <row r="7" spans="1:19" ht="12.75" customHeight="1" x14ac:dyDescent="0.2">
      <c r="A7" s="38"/>
      <c r="B7" s="40" t="s">
        <v>555</v>
      </c>
      <c r="C7" s="40"/>
      <c r="D7" s="197"/>
      <c r="E7" s="38"/>
      <c r="F7" s="170"/>
      <c r="G7" s="44"/>
      <c r="H7" s="166" t="s">
        <v>564</v>
      </c>
      <c r="I7" s="166"/>
      <c r="J7" s="166"/>
      <c r="K7" s="168"/>
      <c r="L7" s="168"/>
      <c r="M7" s="168"/>
      <c r="N7" s="168"/>
      <c r="O7" s="168"/>
      <c r="P7" s="168"/>
      <c r="Q7" s="166" t="s">
        <v>740</v>
      </c>
      <c r="R7" s="166"/>
      <c r="S7" s="166"/>
    </row>
    <row r="8" spans="1:19" ht="26.25" customHeight="1" x14ac:dyDescent="0.2">
      <c r="A8" s="38"/>
      <c r="B8" s="40" t="s">
        <v>553</v>
      </c>
      <c r="C8" s="40"/>
      <c r="D8" s="198"/>
      <c r="E8" s="38"/>
      <c r="F8" s="170"/>
      <c r="G8" s="44"/>
      <c r="H8" s="50" t="s">
        <v>565</v>
      </c>
      <c r="I8" s="50" t="s">
        <v>570</v>
      </c>
      <c r="J8" s="50" t="s">
        <v>571</v>
      </c>
      <c r="K8" s="51" t="s">
        <v>558</v>
      </c>
      <c r="L8" s="51" t="s">
        <v>557</v>
      </c>
      <c r="M8" s="51" t="s">
        <v>566</v>
      </c>
      <c r="N8" s="51" t="s">
        <v>746</v>
      </c>
      <c r="O8" s="51" t="s">
        <v>567</v>
      </c>
      <c r="P8" s="51" t="s">
        <v>569</v>
      </c>
      <c r="Q8" s="51" t="s">
        <v>741</v>
      </c>
      <c r="R8" s="51" t="s">
        <v>742</v>
      </c>
      <c r="S8" s="51" t="s">
        <v>743</v>
      </c>
    </row>
    <row r="9" spans="1:19" ht="12.75" customHeight="1" x14ac:dyDescent="0.2">
      <c r="A9" s="38"/>
      <c r="B9" s="40" t="s">
        <v>556</v>
      </c>
      <c r="C9" s="40"/>
      <c r="D9" s="37"/>
      <c r="E9" s="38"/>
      <c r="F9" s="171"/>
      <c r="G9" s="48"/>
      <c r="H9" s="85">
        <f>IF($B$16=J15,"TAK",0)</f>
        <v>0</v>
      </c>
      <c r="I9" s="81">
        <f>IF($B$16=J16,"TAK",0)</f>
        <v>0</v>
      </c>
      <c r="J9" s="81">
        <f>IF($B$16=J17,"TAK",0)</f>
        <v>0</v>
      </c>
      <c r="K9" s="52" t="str">
        <f>IF($B$19=$H$15,"TAK","NIE")</f>
        <v>NIE</v>
      </c>
      <c r="L9" s="52" t="str">
        <f>IF($B$22=$H$15,"TAK","NIE")</f>
        <v>NIE</v>
      </c>
      <c r="M9" s="52" t="str">
        <f>IF($B$25=$H$15,"TAK","NIE")</f>
        <v>NIE</v>
      </c>
      <c r="N9" s="52" t="str">
        <f>IF($B$28=$H$15,"TAK","NIE")</f>
        <v>NIE</v>
      </c>
      <c r="O9" s="52" t="str">
        <f>IF($B$31=$H$15,"TAK","NIE")</f>
        <v>NIE</v>
      </c>
      <c r="P9" s="52" t="str">
        <f>IF($B$34=$H$15,"TAK","NIE")</f>
        <v>NIE</v>
      </c>
      <c r="Q9" s="52">
        <f>IF($B$37=$I$15,"TAK",0)</f>
        <v>0</v>
      </c>
      <c r="R9" s="52">
        <f>IF($B$37=$I$16,"TAK",0)</f>
        <v>0</v>
      </c>
      <c r="S9" s="52">
        <f>IF($B$37=$I$17,"TAK",0)</f>
        <v>0</v>
      </c>
    </row>
    <row r="10" spans="1:19" ht="12.75" customHeight="1" x14ac:dyDescent="0.2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</row>
    <row r="11" spans="1:19" ht="12.75" customHeight="1" x14ac:dyDescent="0.2">
      <c r="A11" s="38"/>
      <c r="B11" s="53" t="s">
        <v>554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9" ht="43.5" customHeight="1" x14ac:dyDescent="0.2">
      <c r="A12" s="38"/>
      <c r="B12" s="173"/>
      <c r="C12" s="174"/>
      <c r="D12" s="175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</row>
    <row r="13" spans="1:19" ht="18" customHeight="1" x14ac:dyDescent="0.2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</row>
    <row r="14" spans="1:19" ht="18.75" customHeight="1" x14ac:dyDescent="0.2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</row>
    <row r="15" spans="1:19" ht="18.75" customHeight="1" x14ac:dyDescent="0.2">
      <c r="A15" s="38"/>
      <c r="B15" s="54" t="s">
        <v>562</v>
      </c>
      <c r="C15" s="38"/>
      <c r="D15" s="38"/>
      <c r="E15" s="38"/>
      <c r="F15" s="38"/>
      <c r="G15" s="38"/>
      <c r="H15" s="80" t="s">
        <v>747</v>
      </c>
      <c r="I15" s="80" t="s">
        <v>752</v>
      </c>
      <c r="J15" s="80" t="s">
        <v>565</v>
      </c>
      <c r="K15" s="38"/>
      <c r="L15" s="38"/>
      <c r="M15" s="38"/>
      <c r="N15" s="38"/>
      <c r="O15" s="38"/>
      <c r="P15" s="38"/>
    </row>
    <row r="16" spans="1:19" ht="18.75" customHeight="1" x14ac:dyDescent="0.2">
      <c r="A16" s="38"/>
      <c r="B16" s="178"/>
      <c r="C16" s="179"/>
      <c r="D16" s="38"/>
      <c r="E16" s="38"/>
      <c r="F16" s="38"/>
      <c r="G16" s="38"/>
      <c r="H16" s="80" t="s">
        <v>748</v>
      </c>
      <c r="I16" s="80" t="s">
        <v>753</v>
      </c>
      <c r="J16" s="80" t="s">
        <v>750</v>
      </c>
      <c r="K16" s="38"/>
      <c r="L16" s="38"/>
      <c r="M16" s="38"/>
      <c r="N16" s="38"/>
      <c r="O16" s="38"/>
      <c r="P16" s="38"/>
    </row>
    <row r="17" spans="1:16" ht="18.75" customHeight="1" x14ac:dyDescent="0.2">
      <c r="A17" s="38"/>
      <c r="B17" s="38"/>
      <c r="C17" s="38"/>
      <c r="D17" s="38"/>
      <c r="E17" s="38"/>
      <c r="F17" s="38"/>
      <c r="G17" s="38"/>
      <c r="H17" s="80"/>
      <c r="I17" s="80" t="s">
        <v>754</v>
      </c>
      <c r="J17" s="80" t="s">
        <v>751</v>
      </c>
      <c r="K17" s="38"/>
      <c r="L17" s="38"/>
      <c r="M17" s="38"/>
      <c r="N17" s="38"/>
      <c r="O17" s="38"/>
      <c r="P17" s="38"/>
    </row>
    <row r="18" spans="1:16" ht="18.75" customHeight="1" x14ac:dyDescent="0.2">
      <c r="A18" s="38"/>
      <c r="B18" s="40" t="s">
        <v>563</v>
      </c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</row>
    <row r="19" spans="1:16" ht="18.75" customHeight="1" x14ac:dyDescent="0.2">
      <c r="A19" s="38"/>
      <c r="B19" s="180"/>
      <c r="C19" s="181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</row>
    <row r="20" spans="1:16" ht="18.75" customHeight="1" x14ac:dyDescent="0.2">
      <c r="A20" s="38"/>
      <c r="B20" s="83"/>
      <c r="C20" s="82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</row>
    <row r="21" spans="1:16" ht="30.75" customHeight="1" x14ac:dyDescent="0.2">
      <c r="A21" s="38"/>
      <c r="B21" s="176" t="s">
        <v>559</v>
      </c>
      <c r="C21" s="176"/>
      <c r="D21" s="176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</row>
    <row r="22" spans="1:16" ht="18.75" customHeight="1" x14ac:dyDescent="0.2">
      <c r="A22" s="38"/>
      <c r="B22" s="180"/>
      <c r="C22" s="181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</row>
    <row r="23" spans="1:16" ht="18.75" customHeight="1" x14ac:dyDescent="0.2">
      <c r="A23" s="38"/>
      <c r="B23" s="83"/>
      <c r="C23" s="84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</row>
    <row r="24" spans="1:16" ht="28.5" customHeight="1" x14ac:dyDescent="0.2">
      <c r="A24" s="38"/>
      <c r="B24" s="177" t="s">
        <v>560</v>
      </c>
      <c r="C24" s="177"/>
      <c r="D24" s="177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</row>
    <row r="25" spans="1:16" ht="18.75" customHeight="1" x14ac:dyDescent="0.2">
      <c r="A25" s="38"/>
      <c r="B25" s="180"/>
      <c r="C25" s="181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</row>
    <row r="26" spans="1:16" ht="18.75" customHeight="1" x14ac:dyDescent="0.2">
      <c r="A26" s="38"/>
      <c r="B26" s="83"/>
      <c r="C26" s="84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</row>
    <row r="27" spans="1:16" ht="30.75" customHeight="1" x14ac:dyDescent="0.2">
      <c r="A27" s="38"/>
      <c r="B27" s="177" t="s">
        <v>561</v>
      </c>
      <c r="C27" s="177"/>
      <c r="D27" s="177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</row>
    <row r="28" spans="1:16" ht="18.75" customHeight="1" x14ac:dyDescent="0.2">
      <c r="A28" s="38"/>
      <c r="B28" s="180"/>
      <c r="C28" s="181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</row>
    <row r="29" spans="1:16" ht="18.75" customHeight="1" x14ac:dyDescent="0.2">
      <c r="A29" s="38"/>
      <c r="B29" s="83"/>
      <c r="C29" s="84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</row>
    <row r="30" spans="1:16" ht="42" customHeight="1" x14ac:dyDescent="0.2">
      <c r="A30" s="38"/>
      <c r="B30" s="177" t="s">
        <v>568</v>
      </c>
      <c r="C30" s="177"/>
      <c r="D30" s="177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</row>
    <row r="31" spans="1:16" ht="18.75" customHeight="1" x14ac:dyDescent="0.2">
      <c r="A31" s="38"/>
      <c r="B31" s="180"/>
      <c r="C31" s="181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</row>
    <row r="32" spans="1:16" ht="18.75" customHeight="1" x14ac:dyDescent="0.2">
      <c r="A32" s="38"/>
      <c r="B32" s="83"/>
      <c r="C32" s="84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</row>
    <row r="33" spans="1:16" ht="42" customHeight="1" x14ac:dyDescent="0.2">
      <c r="A33" s="38"/>
      <c r="B33" s="199" t="s">
        <v>778</v>
      </c>
      <c r="C33" s="176"/>
      <c r="D33" s="176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</row>
    <row r="34" spans="1:16" ht="18.75" customHeight="1" x14ac:dyDescent="0.2">
      <c r="A34" s="38"/>
      <c r="B34" s="180"/>
      <c r="C34" s="181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</row>
    <row r="35" spans="1:16" ht="18.75" customHeight="1" x14ac:dyDescent="0.2">
      <c r="A35" s="38"/>
      <c r="B35" s="83"/>
      <c r="C35" s="84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</row>
    <row r="36" spans="1:16" ht="18.75" customHeight="1" x14ac:dyDescent="0.2">
      <c r="A36" s="38"/>
      <c r="B36" s="54" t="s">
        <v>739</v>
      </c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</row>
    <row r="37" spans="1:16" ht="18.75" customHeight="1" x14ac:dyDescent="0.2">
      <c r="A37" s="38"/>
      <c r="B37" s="182"/>
      <c r="C37" s="183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</row>
    <row r="38" spans="1:16" ht="12.75" customHeight="1" x14ac:dyDescent="0.2">
      <c r="A38" s="38"/>
      <c r="B38" s="53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</row>
    <row r="39" spans="1:16" ht="12.75" customHeight="1" x14ac:dyDescent="0.2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</row>
    <row r="40" spans="1:16" ht="12.75" customHeight="1" x14ac:dyDescent="0.2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</row>
    <row r="41" spans="1:16" ht="12.75" customHeight="1" x14ac:dyDescent="0.2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</row>
    <row r="42" spans="1:16" ht="12.75" customHeight="1" x14ac:dyDescent="0.2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</row>
    <row r="43" spans="1:16" ht="12.75" customHeight="1" x14ac:dyDescent="0.2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</row>
    <row r="44" spans="1:16" ht="12.75" customHeight="1" x14ac:dyDescent="0.2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</row>
    <row r="45" spans="1:16" ht="12.75" customHeight="1" x14ac:dyDescent="0.2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</row>
    <row r="46" spans="1:16" ht="12.75" customHeight="1" x14ac:dyDescent="0.2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</row>
    <row r="47" spans="1:16" ht="12.75" customHeight="1" x14ac:dyDescent="0.2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</row>
    <row r="48" spans="1:16" ht="12.75" customHeight="1" x14ac:dyDescent="0.2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</row>
    <row r="49" spans="1:16" ht="12.75" customHeight="1" x14ac:dyDescent="0.2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</row>
    <row r="50" spans="1:16" ht="12.75" customHeight="1" x14ac:dyDescent="0.2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</row>
    <row r="51" spans="1:16" ht="12.75" customHeight="1" x14ac:dyDescent="0.2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</row>
    <row r="52" spans="1:16" ht="12.75" customHeight="1" x14ac:dyDescent="0.2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</row>
    <row r="53" spans="1:16" ht="12.75" customHeight="1" x14ac:dyDescent="0.2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</row>
    <row r="54" spans="1:16" ht="12.75" customHeight="1" x14ac:dyDescent="0.2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</row>
    <row r="55" spans="1:16" ht="12.75" customHeight="1" x14ac:dyDescent="0.2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</row>
    <row r="56" spans="1:16" ht="12.75" customHeight="1" x14ac:dyDescent="0.2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</row>
    <row r="57" spans="1:16" ht="12.75" customHeight="1" x14ac:dyDescent="0.2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</row>
    <row r="58" spans="1:16" ht="12.75" customHeight="1" x14ac:dyDescent="0.2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</row>
    <row r="59" spans="1:16" ht="25.5" customHeight="1" x14ac:dyDescent="0.2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</row>
    <row r="60" spans="1:16" ht="12.75" customHeight="1" x14ac:dyDescent="0.2">
      <c r="A60" s="55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</row>
    <row r="61" spans="1:16" ht="12.75" customHeight="1" x14ac:dyDescent="0.2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</row>
    <row r="62" spans="1:16" ht="12.75" customHeight="1" x14ac:dyDescent="0.2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</row>
    <row r="63" spans="1:16" ht="12.75" customHeight="1" x14ac:dyDescent="0.2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</row>
    <row r="64" spans="1:16" ht="12.75" customHeight="1" x14ac:dyDescent="0.2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</row>
    <row r="65" spans="1:16" ht="12.75" customHeight="1" x14ac:dyDescent="0.2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</row>
    <row r="66" spans="1:16" ht="12.75" customHeight="1" x14ac:dyDescent="0.2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</row>
    <row r="67" spans="1:16" ht="12.75" customHeight="1" x14ac:dyDescent="0.2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</row>
    <row r="68" spans="1:16" ht="50.25" customHeight="1" x14ac:dyDescent="0.2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</row>
    <row r="69" spans="1:16" ht="12.75" customHeight="1" x14ac:dyDescent="0.2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</row>
    <row r="70" spans="1:16" ht="12.75" customHeight="1" x14ac:dyDescent="0.2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</row>
    <row r="71" spans="1:16" ht="12.75" customHeight="1" x14ac:dyDescent="0.2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</row>
    <row r="72" spans="1:16" ht="12.75" customHeight="1" x14ac:dyDescent="0.2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</row>
    <row r="73" spans="1:16" ht="12.75" customHeight="1" x14ac:dyDescent="0.2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</row>
    <row r="74" spans="1:16" ht="12.75" customHeight="1" x14ac:dyDescent="0.2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</row>
    <row r="75" spans="1:16" ht="12.75" customHeight="1" x14ac:dyDescent="0.2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</row>
    <row r="76" spans="1:16" ht="12.75" customHeight="1" x14ac:dyDescent="0.2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</row>
    <row r="77" spans="1:16" ht="12.75" customHeight="1" x14ac:dyDescent="0.2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</row>
    <row r="78" spans="1:16" ht="12.75" customHeight="1" x14ac:dyDescent="0.2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</row>
    <row r="79" spans="1:16" ht="12.75" customHeight="1" x14ac:dyDescent="0.2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</row>
    <row r="80" spans="1:16" ht="12.75" customHeight="1" x14ac:dyDescent="0.2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</row>
    <row r="81" spans="1:16" ht="12.75" customHeight="1" x14ac:dyDescent="0.2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</row>
    <row r="82" spans="1:16" ht="12.75" customHeight="1" x14ac:dyDescent="0.2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</row>
    <row r="83" spans="1:16" ht="12.75" customHeight="1" x14ac:dyDescent="0.2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</row>
    <row r="84" spans="1:16" ht="12.75" customHeight="1" x14ac:dyDescent="0.2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</row>
    <row r="85" spans="1:16" ht="12.75" customHeight="1" x14ac:dyDescent="0.2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</row>
    <row r="86" spans="1:16" ht="12.75" customHeight="1" x14ac:dyDescent="0.2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</row>
    <row r="87" spans="1:16" ht="12.75" customHeight="1" x14ac:dyDescent="0.2">
      <c r="A87" s="38"/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</row>
    <row r="88" spans="1:16" ht="12.75" customHeight="1" x14ac:dyDescent="0.2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</row>
    <row r="89" spans="1:16" ht="12.75" customHeight="1" x14ac:dyDescent="0.2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</row>
    <row r="90" spans="1:16" ht="12.75" customHeight="1" x14ac:dyDescent="0.2">
      <c r="A90" s="38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</row>
    <row r="91" spans="1:16" ht="12.75" customHeight="1" x14ac:dyDescent="0.2">
      <c r="A91" s="38"/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</row>
    <row r="92" spans="1:16" ht="12.75" customHeight="1" x14ac:dyDescent="0.2">
      <c r="A92" s="38"/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</row>
    <row r="93" spans="1:16" ht="12.75" customHeight="1" x14ac:dyDescent="0.2">
      <c r="A93" s="38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</row>
    <row r="94" spans="1:16" ht="12.75" customHeight="1" x14ac:dyDescent="0.2">
      <c r="A94" s="38"/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</row>
    <row r="95" spans="1:16" ht="12.75" customHeight="1" x14ac:dyDescent="0.2">
      <c r="A95" s="38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</row>
    <row r="96" spans="1:16" ht="12.75" customHeight="1" x14ac:dyDescent="0.2">
      <c r="A96" s="38"/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</row>
    <row r="97" spans="1:16" ht="12.75" customHeight="1" x14ac:dyDescent="0.2">
      <c r="A97" s="38"/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</row>
    <row r="98" spans="1:16" ht="12.75" customHeight="1" x14ac:dyDescent="0.2">
      <c r="A98" s="38"/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</row>
    <row r="99" spans="1:16" ht="12.75" customHeight="1" x14ac:dyDescent="0.2">
      <c r="A99" s="38"/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</row>
    <row r="100" spans="1:16" ht="12.75" customHeight="1" x14ac:dyDescent="0.2">
      <c r="A100" s="38"/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</row>
    <row r="101" spans="1:16" ht="12.75" customHeight="1" x14ac:dyDescent="0.2">
      <c r="A101" s="38"/>
      <c r="B101" s="38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</row>
    <row r="102" spans="1:16" ht="12.75" customHeight="1" x14ac:dyDescent="0.2">
      <c r="A102" s="38"/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</row>
    <row r="103" spans="1:16" ht="12.75" customHeight="1" x14ac:dyDescent="0.2">
      <c r="A103" s="38"/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</row>
    <row r="104" spans="1:16" ht="12.75" customHeight="1" x14ac:dyDescent="0.2">
      <c r="A104" s="38"/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</row>
    <row r="105" spans="1:16" ht="12.75" customHeight="1" x14ac:dyDescent="0.2">
      <c r="A105" s="38"/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</row>
    <row r="106" spans="1:16" ht="12.75" customHeight="1" x14ac:dyDescent="0.2">
      <c r="A106" s="38"/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</row>
    <row r="107" spans="1:16" ht="12.75" customHeight="1" x14ac:dyDescent="0.2">
      <c r="A107" s="38"/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</row>
    <row r="108" spans="1:16" ht="12.75" customHeight="1" x14ac:dyDescent="0.2">
      <c r="A108" s="38"/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</row>
    <row r="109" spans="1:16" ht="12.75" customHeight="1" x14ac:dyDescent="0.2">
      <c r="A109" s="38"/>
      <c r="B109" s="38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</row>
    <row r="110" spans="1:16" ht="12.75" customHeight="1" x14ac:dyDescent="0.2">
      <c r="A110" s="38"/>
      <c r="B110" s="38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</row>
    <row r="111" spans="1:16" ht="12.75" customHeight="1" x14ac:dyDescent="0.2">
      <c r="A111" s="38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</row>
    <row r="112" spans="1:16" ht="12.75" customHeight="1" x14ac:dyDescent="0.2">
      <c r="A112" s="38"/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</row>
    <row r="113" spans="1:16" ht="12.75" customHeight="1" x14ac:dyDescent="0.2">
      <c r="A113" s="38"/>
      <c r="B113" s="38"/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</row>
    <row r="114" spans="1:16" ht="12.75" customHeight="1" x14ac:dyDescent="0.2">
      <c r="A114" s="38"/>
      <c r="B114" s="38"/>
      <c r="C114" s="38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</row>
    <row r="115" spans="1:16" ht="12.75" customHeight="1" x14ac:dyDescent="0.2">
      <c r="A115" s="38"/>
      <c r="B115" s="38"/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</row>
    <row r="116" spans="1:16" ht="12.75" customHeight="1" x14ac:dyDescent="0.2">
      <c r="A116" s="38"/>
      <c r="B116" s="38"/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</row>
    <row r="117" spans="1:16" ht="15.75" customHeight="1" x14ac:dyDescent="0.2">
      <c r="A117" s="38"/>
      <c r="B117" s="38"/>
      <c r="C117" s="38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</row>
    <row r="118" spans="1:16" ht="15.75" customHeight="1" x14ac:dyDescent="0.2">
      <c r="A118" s="38"/>
      <c r="B118" s="38"/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</row>
    <row r="119" spans="1:16" ht="15.75" customHeight="1" x14ac:dyDescent="0.2">
      <c r="A119" s="38"/>
      <c r="B119" s="38"/>
      <c r="C119" s="38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</row>
    <row r="120" spans="1:16" ht="15.75" customHeight="1" x14ac:dyDescent="0.2">
      <c r="A120" s="38"/>
      <c r="B120" s="38"/>
      <c r="C120" s="38"/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</row>
    <row r="121" spans="1:16" ht="15.75" customHeight="1" x14ac:dyDescent="0.2">
      <c r="A121" s="38"/>
      <c r="B121" s="38"/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</row>
    <row r="122" spans="1:16" ht="15.75" customHeight="1" x14ac:dyDescent="0.2">
      <c r="A122" s="38"/>
      <c r="B122" s="38"/>
      <c r="C122" s="38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</row>
    <row r="123" spans="1:16" ht="15.75" customHeight="1" x14ac:dyDescent="0.2">
      <c r="A123" s="38"/>
      <c r="B123" s="38"/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</row>
    <row r="124" spans="1:16" ht="15.75" customHeight="1" x14ac:dyDescent="0.2">
      <c r="A124" s="38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</row>
    <row r="125" spans="1:16" ht="15.75" customHeight="1" x14ac:dyDescent="0.2">
      <c r="A125" s="38"/>
      <c r="B125" s="38"/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</row>
    <row r="126" spans="1:16" ht="15.75" customHeight="1" x14ac:dyDescent="0.2">
      <c r="A126" s="38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</row>
    <row r="127" spans="1:16" ht="15.75" customHeight="1" x14ac:dyDescent="0.2">
      <c r="A127" s="38"/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</row>
    <row r="128" spans="1:16" ht="15.75" customHeight="1" x14ac:dyDescent="0.2">
      <c r="A128" s="38"/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</row>
    <row r="129" spans="1:16" ht="15.75" customHeight="1" x14ac:dyDescent="0.2">
      <c r="A129" s="38"/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</row>
    <row r="130" spans="1:16" ht="15.75" customHeight="1" x14ac:dyDescent="0.2">
      <c r="A130" s="38"/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</row>
    <row r="131" spans="1:16" ht="15.75" customHeight="1" x14ac:dyDescent="0.2">
      <c r="A131" s="38"/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</row>
    <row r="132" spans="1:16" ht="15.75" customHeight="1" x14ac:dyDescent="0.2">
      <c r="A132" s="38"/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</row>
    <row r="133" spans="1:16" ht="15.75" customHeight="1" x14ac:dyDescent="0.2">
      <c r="A133" s="38"/>
      <c r="B133" s="38"/>
      <c r="C133" s="38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</row>
    <row r="134" spans="1:16" ht="15.75" customHeight="1" x14ac:dyDescent="0.2">
      <c r="A134" s="38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</row>
    <row r="135" spans="1:16" ht="15.75" customHeight="1" x14ac:dyDescent="0.2">
      <c r="A135" s="38"/>
      <c r="B135" s="38"/>
      <c r="C135" s="38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</row>
    <row r="136" spans="1:16" ht="15.75" customHeight="1" x14ac:dyDescent="0.2">
      <c r="A136" s="38"/>
      <c r="B136" s="38"/>
      <c r="C136" s="38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</row>
    <row r="137" spans="1:16" ht="15.75" customHeight="1" x14ac:dyDescent="0.2">
      <c r="A137" s="38"/>
      <c r="B137" s="38"/>
      <c r="C137" s="38"/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</row>
    <row r="138" spans="1:16" ht="15.75" customHeight="1" x14ac:dyDescent="0.2">
      <c r="A138" s="38"/>
      <c r="B138" s="38"/>
      <c r="C138" s="38"/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</row>
    <row r="139" spans="1:16" ht="15.75" customHeight="1" x14ac:dyDescent="0.2">
      <c r="A139" s="38"/>
      <c r="B139" s="38"/>
      <c r="C139" s="38"/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</row>
    <row r="140" spans="1:16" ht="15.75" customHeight="1" x14ac:dyDescent="0.2">
      <c r="A140" s="38"/>
      <c r="B140" s="38"/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</row>
    <row r="141" spans="1:16" ht="15.75" customHeight="1" x14ac:dyDescent="0.2">
      <c r="A141" s="38"/>
      <c r="B141" s="38"/>
      <c r="C141" s="38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</row>
    <row r="142" spans="1:16" ht="15.75" customHeight="1" x14ac:dyDescent="0.2">
      <c r="A142" s="38"/>
      <c r="B142" s="38"/>
      <c r="C142" s="38"/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</row>
    <row r="143" spans="1:16" ht="15.75" customHeight="1" x14ac:dyDescent="0.2">
      <c r="A143" s="38"/>
      <c r="B143" s="38"/>
      <c r="C143" s="38"/>
      <c r="D143" s="38"/>
      <c r="E143" s="38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</row>
    <row r="144" spans="1:16" ht="15.75" customHeight="1" x14ac:dyDescent="0.2">
      <c r="A144" s="38"/>
      <c r="B144" s="38"/>
      <c r="C144" s="38"/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</row>
    <row r="145" spans="1:16" ht="15.75" customHeight="1" x14ac:dyDescent="0.2">
      <c r="A145" s="38"/>
      <c r="B145" s="38"/>
      <c r="C145" s="38"/>
      <c r="D145" s="38"/>
      <c r="E145" s="38"/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</row>
    <row r="146" spans="1:16" ht="15.75" customHeight="1" x14ac:dyDescent="0.2">
      <c r="A146" s="38"/>
      <c r="B146" s="38"/>
      <c r="C146" s="38"/>
      <c r="D146" s="38"/>
      <c r="E146" s="38"/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</row>
    <row r="147" spans="1:16" ht="15.75" customHeight="1" x14ac:dyDescent="0.2">
      <c r="A147" s="38"/>
      <c r="B147" s="38"/>
      <c r="C147" s="38"/>
      <c r="D147" s="38"/>
      <c r="E147" s="38"/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</row>
    <row r="148" spans="1:16" ht="15.75" customHeight="1" x14ac:dyDescent="0.2">
      <c r="A148" s="38"/>
      <c r="B148" s="38"/>
      <c r="C148" s="38"/>
      <c r="D148" s="38"/>
      <c r="E148" s="38"/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</row>
    <row r="149" spans="1:16" ht="15.75" customHeight="1" x14ac:dyDescent="0.2">
      <c r="A149" s="38"/>
      <c r="B149" s="38"/>
      <c r="C149" s="38"/>
      <c r="D149" s="38"/>
      <c r="E149" s="38"/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</row>
    <row r="150" spans="1:16" ht="15.75" customHeight="1" x14ac:dyDescent="0.2">
      <c r="A150" s="38"/>
      <c r="B150" s="38"/>
      <c r="C150" s="38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</row>
    <row r="151" spans="1:16" ht="15.75" customHeight="1" x14ac:dyDescent="0.2">
      <c r="A151" s="38"/>
      <c r="B151" s="38"/>
      <c r="C151" s="38"/>
      <c r="D151" s="38"/>
      <c r="E151" s="38"/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</row>
    <row r="152" spans="1:16" ht="15.75" customHeight="1" x14ac:dyDescent="0.2">
      <c r="A152" s="38"/>
      <c r="B152" s="38"/>
      <c r="C152" s="38"/>
      <c r="D152" s="38"/>
      <c r="E152" s="38"/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</row>
    <row r="153" spans="1:16" ht="15.75" customHeight="1" x14ac:dyDescent="0.2">
      <c r="A153" s="38"/>
      <c r="B153" s="38"/>
      <c r="C153" s="38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</row>
    <row r="154" spans="1:16" ht="15.75" customHeight="1" x14ac:dyDescent="0.2">
      <c r="A154" s="38"/>
      <c r="B154" s="38"/>
      <c r="C154" s="38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</row>
    <row r="155" spans="1:16" ht="15.75" customHeight="1" x14ac:dyDescent="0.2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</row>
    <row r="156" spans="1:16" ht="15.75" customHeight="1" x14ac:dyDescent="0.2">
      <c r="A156" s="38"/>
      <c r="B156" s="38"/>
      <c r="C156" s="38"/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</row>
    <row r="157" spans="1:16" ht="15.75" customHeight="1" x14ac:dyDescent="0.2">
      <c r="A157" s="38"/>
      <c r="B157" s="38"/>
      <c r="C157" s="38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</row>
    <row r="158" spans="1:16" ht="15.75" customHeight="1" x14ac:dyDescent="0.2">
      <c r="A158" s="38"/>
      <c r="B158" s="38"/>
      <c r="C158" s="38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</row>
    <row r="159" spans="1:16" ht="15.75" customHeight="1" x14ac:dyDescent="0.2">
      <c r="A159" s="38"/>
      <c r="B159" s="38"/>
      <c r="C159" s="38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</row>
    <row r="160" spans="1:16" ht="15.75" customHeight="1" x14ac:dyDescent="0.2">
      <c r="A160" s="38"/>
      <c r="B160" s="38"/>
      <c r="C160" s="38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</row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</sheetData>
  <sheetProtection algorithmName="SHA-512" hashValue="X8nNDu23sMBMj96BGKu/DvnZuCzmkMsIIOazdArsU9vH58TpNqWGA5TcSie/cBwkfv7fVPQFUwyrr393wVbGfg==" saltValue="nX+3GHI/KwWkCZcaMxd9Cw==" spinCount="100000" sheet="1" selectLockedCells="1"/>
  <mergeCells count="20">
    <mergeCell ref="B37:C37"/>
    <mergeCell ref="B22:C22"/>
    <mergeCell ref="B25:C25"/>
    <mergeCell ref="B28:C28"/>
    <mergeCell ref="B31:C31"/>
    <mergeCell ref="B34:C34"/>
    <mergeCell ref="B30:D30"/>
    <mergeCell ref="B33:D33"/>
    <mergeCell ref="B12:D12"/>
    <mergeCell ref="B21:D21"/>
    <mergeCell ref="B24:D24"/>
    <mergeCell ref="B27:D27"/>
    <mergeCell ref="B16:C16"/>
    <mergeCell ref="B19:C19"/>
    <mergeCell ref="Q7:S7"/>
    <mergeCell ref="A2:A4"/>
    <mergeCell ref="K7:P7"/>
    <mergeCell ref="F2:F9"/>
    <mergeCell ref="H5:P5"/>
    <mergeCell ref="H7:J7"/>
  </mergeCells>
  <dataValidations count="4">
    <dataValidation type="list" allowBlank="1" showInputMessage="1" showErrorMessage="1" sqref="B31:C31" xr:uid="{00000000-0002-0000-0000-000000000000}">
      <formula1>$H$15:$H$16</formula1>
    </dataValidation>
    <dataValidation type="list" allowBlank="1" showInputMessage="1" showErrorMessage="1" sqref="B37:C37" xr:uid="{00000000-0002-0000-0000-000001000000}">
      <formula1>$I$14:$I$17</formula1>
    </dataValidation>
    <dataValidation type="list" allowBlank="1" showInputMessage="1" showErrorMessage="1" sqref="B16:C16" xr:uid="{00000000-0002-0000-0000-000002000000}">
      <formula1>$J$14:$J$17</formula1>
    </dataValidation>
    <dataValidation type="list" allowBlank="1" showInputMessage="1" showErrorMessage="1" sqref="B19:C19 B22:C22 B25:C25 B28:C28 B34:C34" xr:uid="{00000000-0002-0000-0000-000003000000}">
      <formula1>$H$14:$H$16</formula1>
    </dataValidation>
  </dataValidation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W463"/>
  <sheetViews>
    <sheetView topLeftCell="A223" workbookViewId="0">
      <selection activeCell="C223" sqref="C223"/>
    </sheetView>
  </sheetViews>
  <sheetFormatPr defaultColWidth="12.5703125" defaultRowHeight="15" customHeight="1" x14ac:dyDescent="0.2"/>
  <cols>
    <col min="1" max="1" width="4.42578125" style="39" customWidth="1"/>
    <col min="2" max="2" width="52.42578125" style="39" customWidth="1"/>
    <col min="3" max="5" width="9.140625" style="39" customWidth="1"/>
    <col min="6" max="6" width="4" style="39" customWidth="1"/>
    <col min="7" max="7" width="21.28515625" style="39" customWidth="1"/>
    <col min="8" max="10" width="9.140625" style="39" customWidth="1"/>
    <col min="11" max="11" width="4.140625" style="39" customWidth="1"/>
    <col min="12" max="12" width="23.140625" style="39" customWidth="1"/>
    <col min="13" max="14" width="9.140625" style="39" customWidth="1"/>
    <col min="15" max="15" width="4.140625" style="39" customWidth="1"/>
    <col min="16" max="16" width="22.28515625" style="39" customWidth="1"/>
    <col min="17" max="19" width="9.140625" style="39" customWidth="1"/>
    <col min="20" max="20" width="4.140625" style="39" customWidth="1"/>
    <col min="21" max="21" width="23.28515625" style="39" customWidth="1"/>
    <col min="22" max="27" width="9.140625" style="39" customWidth="1"/>
    <col min="28" max="16384" width="12.5703125" style="39"/>
  </cols>
  <sheetData>
    <row r="1" spans="1:23" ht="12.75" customHeight="1" thickBot="1" x14ac:dyDescent="0.25">
      <c r="A1" s="89"/>
      <c r="B1" s="89"/>
      <c r="F1" s="89"/>
      <c r="G1" s="89"/>
      <c r="J1" s="90"/>
      <c r="K1" s="91"/>
      <c r="L1" s="92"/>
      <c r="M1" s="93"/>
      <c r="N1" s="93"/>
      <c r="O1" s="91"/>
      <c r="P1" s="92"/>
      <c r="Q1" s="93"/>
      <c r="R1" s="93"/>
      <c r="S1" s="94"/>
      <c r="T1" s="91"/>
      <c r="U1" s="92"/>
      <c r="V1" s="93"/>
    </row>
    <row r="2" spans="1:23" ht="15.75" customHeight="1" thickBot="1" x14ac:dyDescent="0.3">
      <c r="A2" s="95" t="s">
        <v>0</v>
      </c>
      <c r="B2" s="96" t="s">
        <v>478</v>
      </c>
      <c r="C2" s="96"/>
      <c r="D2" s="96"/>
      <c r="E2" s="96"/>
      <c r="F2" s="97"/>
      <c r="G2" s="97"/>
      <c r="H2" s="97"/>
      <c r="I2" s="97"/>
      <c r="J2" s="90"/>
      <c r="K2" s="91"/>
      <c r="L2" s="92"/>
      <c r="M2" s="93"/>
      <c r="N2" s="93"/>
      <c r="O2" s="91"/>
      <c r="P2" s="92"/>
      <c r="Q2" s="93"/>
      <c r="R2" s="93"/>
      <c r="S2" s="94"/>
      <c r="T2" s="91"/>
      <c r="U2" s="92"/>
      <c r="V2" s="93"/>
      <c r="W2" s="93"/>
    </row>
    <row r="3" spans="1:23" ht="12.75" customHeight="1" x14ac:dyDescent="0.2">
      <c r="A3" s="98" t="s">
        <v>1</v>
      </c>
      <c r="B3" s="99" t="s">
        <v>2</v>
      </c>
      <c r="C3" s="100" t="s">
        <v>736</v>
      </c>
      <c r="D3" s="100" t="s">
        <v>737</v>
      </c>
      <c r="E3" s="100" t="s">
        <v>738</v>
      </c>
      <c r="F3" s="101"/>
      <c r="G3" s="102"/>
      <c r="H3" s="102"/>
      <c r="I3" s="102"/>
      <c r="J3" s="103"/>
      <c r="K3" s="97"/>
      <c r="L3" s="104"/>
      <c r="M3" s="105"/>
      <c r="N3" s="105"/>
      <c r="O3" s="97"/>
      <c r="P3" s="104"/>
      <c r="Q3" s="105"/>
      <c r="R3" s="105"/>
      <c r="S3" s="106"/>
      <c r="T3" s="97"/>
      <c r="U3" s="104"/>
      <c r="V3" s="105"/>
      <c r="W3" s="105"/>
    </row>
    <row r="4" spans="1:23" ht="12.75" customHeight="1" x14ac:dyDescent="0.2">
      <c r="A4" s="107" t="s">
        <v>3</v>
      </c>
      <c r="B4" s="108" t="s">
        <v>461</v>
      </c>
      <c r="C4" s="56"/>
      <c r="D4" s="109"/>
      <c r="E4" s="57"/>
      <c r="F4" s="97"/>
      <c r="G4" s="110"/>
      <c r="H4" s="105"/>
      <c r="I4" s="105"/>
      <c r="J4" s="106"/>
      <c r="K4" s="97"/>
      <c r="L4" s="104"/>
      <c r="M4" s="105"/>
      <c r="N4" s="105"/>
      <c r="O4" s="97"/>
      <c r="P4" s="104"/>
      <c r="Q4" s="105"/>
      <c r="R4" s="105"/>
      <c r="S4" s="106"/>
      <c r="T4" s="97"/>
      <c r="U4" s="104"/>
      <c r="V4" s="105"/>
      <c r="W4" s="105"/>
    </row>
    <row r="5" spans="1:23" ht="12.75" customHeight="1" x14ac:dyDescent="0.2">
      <c r="A5" s="107" t="s">
        <v>5</v>
      </c>
      <c r="B5" s="108" t="s">
        <v>462</v>
      </c>
      <c r="C5" s="56"/>
      <c r="D5" s="109"/>
      <c r="E5" s="57"/>
      <c r="F5" s="97"/>
      <c r="G5" s="110"/>
      <c r="H5" s="105"/>
      <c r="I5" s="105"/>
      <c r="J5" s="106"/>
      <c r="K5" s="97"/>
      <c r="L5" s="104"/>
      <c r="M5" s="105"/>
      <c r="N5" s="105"/>
      <c r="O5" s="97"/>
      <c r="P5" s="104"/>
      <c r="Q5" s="105"/>
      <c r="R5" s="105"/>
      <c r="S5" s="106"/>
      <c r="T5" s="97"/>
      <c r="U5" s="104"/>
      <c r="V5" s="105"/>
      <c r="W5" s="105"/>
    </row>
    <row r="6" spans="1:23" ht="12.75" customHeight="1" x14ac:dyDescent="0.2">
      <c r="A6" s="107" t="s">
        <v>8</v>
      </c>
      <c r="B6" s="111" t="s">
        <v>463</v>
      </c>
      <c r="C6" s="56"/>
      <c r="D6" s="109"/>
      <c r="E6" s="57"/>
      <c r="F6" s="97"/>
      <c r="G6" s="110"/>
      <c r="H6" s="105"/>
      <c r="I6" s="105"/>
      <c r="J6" s="106"/>
      <c r="K6" s="97"/>
      <c r="L6" s="104"/>
      <c r="M6" s="105"/>
      <c r="N6" s="105"/>
      <c r="O6" s="97"/>
      <c r="P6" s="104"/>
      <c r="Q6" s="105"/>
      <c r="R6" s="105"/>
      <c r="S6" s="106"/>
      <c r="T6" s="97"/>
      <c r="U6" s="104"/>
      <c r="V6" s="105"/>
      <c r="W6" s="105"/>
    </row>
    <row r="7" spans="1:23" ht="12.75" customHeight="1" x14ac:dyDescent="0.2">
      <c r="A7" s="107" t="s">
        <v>10</v>
      </c>
      <c r="B7" s="111" t="s">
        <v>42</v>
      </c>
      <c r="C7" s="56"/>
      <c r="D7" s="109"/>
      <c r="E7" s="57"/>
      <c r="F7" s="97"/>
      <c r="G7" s="110"/>
      <c r="H7" s="105"/>
      <c r="I7" s="105"/>
      <c r="J7" s="106"/>
      <c r="K7" s="97"/>
      <c r="L7" s="104"/>
      <c r="M7" s="105"/>
      <c r="N7" s="105"/>
      <c r="O7" s="97"/>
      <c r="P7" s="104"/>
      <c r="Q7" s="105"/>
      <c r="R7" s="105"/>
      <c r="S7" s="106"/>
      <c r="T7" s="97"/>
      <c r="U7" s="104"/>
      <c r="V7" s="105"/>
      <c r="W7" s="105"/>
    </row>
    <row r="8" spans="1:23" ht="12.75" customHeight="1" x14ac:dyDescent="0.2">
      <c r="A8" s="107" t="s">
        <v>12</v>
      </c>
      <c r="B8" s="112" t="s">
        <v>464</v>
      </c>
      <c r="C8" s="56"/>
      <c r="D8" s="109"/>
      <c r="E8" s="57"/>
      <c r="F8" s="97"/>
      <c r="G8" s="110"/>
      <c r="H8" s="105"/>
      <c r="I8" s="105"/>
      <c r="J8" s="106"/>
      <c r="K8" s="97"/>
      <c r="L8" s="104"/>
      <c r="M8" s="105"/>
      <c r="N8" s="105"/>
      <c r="O8" s="97"/>
      <c r="P8" s="104"/>
      <c r="Q8" s="105"/>
      <c r="R8" s="105"/>
      <c r="S8" s="106"/>
      <c r="T8" s="97"/>
      <c r="U8" s="104"/>
      <c r="V8" s="105"/>
      <c r="W8" s="105"/>
    </row>
    <row r="9" spans="1:23" ht="12.75" customHeight="1" x14ac:dyDescent="0.2">
      <c r="A9" s="107" t="s">
        <v>471</v>
      </c>
      <c r="B9" s="112" t="s">
        <v>90</v>
      </c>
      <c r="C9" s="58"/>
      <c r="D9" s="113"/>
      <c r="E9" s="59"/>
      <c r="F9" s="97"/>
      <c r="G9" s="110"/>
      <c r="H9" s="105"/>
      <c r="I9" s="105"/>
      <c r="J9" s="106"/>
      <c r="K9" s="97"/>
      <c r="L9" s="104"/>
      <c r="M9" s="105"/>
      <c r="N9" s="105"/>
      <c r="O9" s="97"/>
      <c r="P9" s="104"/>
      <c r="Q9" s="105"/>
      <c r="R9" s="105"/>
      <c r="S9" s="106"/>
      <c r="T9" s="97"/>
      <c r="U9" s="104"/>
      <c r="V9" s="105"/>
      <c r="W9" s="105"/>
    </row>
    <row r="10" spans="1:23" ht="12.75" customHeight="1" x14ac:dyDescent="0.2">
      <c r="A10" s="107" t="s">
        <v>14</v>
      </c>
      <c r="B10" s="112" t="s">
        <v>465</v>
      </c>
      <c r="C10" s="56"/>
      <c r="D10" s="109"/>
      <c r="E10" s="57"/>
      <c r="F10" s="97"/>
      <c r="G10" s="110"/>
      <c r="H10" s="105"/>
      <c r="I10" s="105"/>
      <c r="J10" s="106"/>
      <c r="K10" s="97"/>
      <c r="L10" s="104"/>
      <c r="M10" s="105"/>
      <c r="N10" s="105"/>
      <c r="O10" s="97"/>
      <c r="P10" s="104"/>
      <c r="Q10" s="105"/>
      <c r="R10" s="105"/>
      <c r="S10" s="106"/>
      <c r="T10" s="97"/>
      <c r="U10" s="104"/>
      <c r="V10" s="105"/>
      <c r="W10" s="105"/>
    </row>
    <row r="11" spans="1:23" ht="12.75" customHeight="1" x14ac:dyDescent="0.2">
      <c r="A11" s="107" t="s">
        <v>16</v>
      </c>
      <c r="B11" s="111" t="s">
        <v>115</v>
      </c>
      <c r="C11" s="56"/>
      <c r="D11" s="109"/>
      <c r="E11" s="57"/>
      <c r="F11" s="97"/>
      <c r="G11" s="110"/>
      <c r="H11" s="105"/>
      <c r="I11" s="105"/>
      <c r="J11" s="106"/>
      <c r="K11" s="97"/>
      <c r="L11" s="104"/>
      <c r="M11" s="105"/>
      <c r="N11" s="105"/>
      <c r="O11" s="97"/>
      <c r="P11" s="104"/>
      <c r="Q11" s="105"/>
      <c r="R11" s="105"/>
      <c r="S11" s="106"/>
      <c r="T11" s="97"/>
      <c r="U11" s="104"/>
      <c r="V11" s="105"/>
      <c r="W11" s="105"/>
    </row>
    <row r="12" spans="1:23" ht="12.75" customHeight="1" x14ac:dyDescent="0.2">
      <c r="A12" s="107" t="s">
        <v>18</v>
      </c>
      <c r="B12" s="112" t="s">
        <v>140</v>
      </c>
      <c r="C12" s="56"/>
      <c r="D12" s="109"/>
      <c r="E12" s="57"/>
      <c r="F12" s="97"/>
      <c r="G12" s="110"/>
      <c r="H12" s="105"/>
      <c r="I12" s="105"/>
      <c r="J12" s="106"/>
      <c r="K12" s="97"/>
      <c r="L12" s="104"/>
      <c r="M12" s="105"/>
      <c r="N12" s="105"/>
      <c r="O12" s="97"/>
      <c r="P12" s="104"/>
      <c r="Q12" s="105"/>
      <c r="R12" s="105"/>
      <c r="S12" s="106"/>
      <c r="T12" s="97"/>
      <c r="U12" s="104"/>
      <c r="V12" s="105"/>
      <c r="W12" s="105"/>
    </row>
    <row r="13" spans="1:23" ht="12.75" customHeight="1" x14ac:dyDescent="0.2">
      <c r="A13" s="107" t="s">
        <v>20</v>
      </c>
      <c r="B13" s="112" t="s">
        <v>466</v>
      </c>
      <c r="C13" s="56"/>
      <c r="D13" s="109"/>
      <c r="E13" s="57"/>
      <c r="F13" s="97"/>
      <c r="G13" s="110"/>
      <c r="H13" s="105"/>
      <c r="I13" s="105"/>
      <c r="J13" s="106"/>
      <c r="K13" s="97"/>
      <c r="L13" s="104"/>
      <c r="M13" s="105"/>
      <c r="N13" s="105"/>
      <c r="O13" s="97"/>
      <c r="P13" s="104"/>
      <c r="Q13" s="105"/>
      <c r="R13" s="105"/>
      <c r="S13" s="106"/>
      <c r="T13" s="97"/>
      <c r="U13" s="104"/>
      <c r="V13" s="105"/>
      <c r="W13" s="105"/>
    </row>
    <row r="14" spans="1:23" ht="12.75" customHeight="1" x14ac:dyDescent="0.2">
      <c r="A14" s="107" t="s">
        <v>21</v>
      </c>
      <c r="B14" s="112" t="s">
        <v>180</v>
      </c>
      <c r="C14" s="58"/>
      <c r="D14" s="113"/>
      <c r="E14" s="59"/>
      <c r="F14" s="97"/>
      <c r="G14" s="110"/>
      <c r="H14" s="105"/>
      <c r="I14" s="105"/>
      <c r="J14" s="106"/>
      <c r="K14" s="97"/>
      <c r="L14" s="104"/>
      <c r="M14" s="105"/>
      <c r="N14" s="105"/>
      <c r="O14" s="97"/>
      <c r="P14" s="104"/>
      <c r="Q14" s="105"/>
      <c r="R14" s="105"/>
      <c r="S14" s="106"/>
      <c r="T14" s="97"/>
      <c r="U14" s="104"/>
      <c r="V14" s="105"/>
      <c r="W14" s="105"/>
    </row>
    <row r="15" spans="1:23" ht="12.75" customHeight="1" x14ac:dyDescent="0.2">
      <c r="A15" s="107" t="s">
        <v>22</v>
      </c>
      <c r="B15" s="112" t="s">
        <v>194</v>
      </c>
      <c r="C15" s="56"/>
      <c r="D15" s="109"/>
      <c r="E15" s="57"/>
      <c r="F15" s="97"/>
      <c r="G15" s="110"/>
      <c r="H15" s="105"/>
      <c r="I15" s="105"/>
      <c r="J15" s="106"/>
      <c r="K15" s="97"/>
      <c r="L15" s="104"/>
      <c r="M15" s="105"/>
      <c r="N15" s="105"/>
      <c r="O15" s="97"/>
      <c r="P15" s="104"/>
      <c r="Q15" s="105"/>
      <c r="R15" s="105"/>
      <c r="S15" s="106"/>
      <c r="T15" s="97"/>
      <c r="U15" s="104"/>
      <c r="V15" s="105"/>
      <c r="W15" s="105"/>
    </row>
    <row r="16" spans="1:23" ht="12.75" customHeight="1" x14ac:dyDescent="0.2">
      <c r="A16" s="107" t="s">
        <v>24</v>
      </c>
      <c r="B16" s="112" t="s">
        <v>467</v>
      </c>
      <c r="C16" s="56"/>
      <c r="D16" s="109"/>
      <c r="E16" s="57"/>
      <c r="F16" s="97"/>
      <c r="G16" s="110"/>
      <c r="H16" s="105"/>
      <c r="I16" s="105"/>
      <c r="J16" s="106"/>
      <c r="K16" s="97"/>
      <c r="L16" s="104"/>
      <c r="M16" s="105"/>
      <c r="N16" s="105"/>
      <c r="O16" s="97"/>
      <c r="P16" s="104"/>
      <c r="Q16" s="105"/>
      <c r="R16" s="105"/>
      <c r="S16" s="106"/>
      <c r="T16" s="97"/>
      <c r="U16" s="104"/>
      <c r="V16" s="105"/>
      <c r="W16" s="105"/>
    </row>
    <row r="17" spans="1:23" ht="12.75" customHeight="1" x14ac:dyDescent="0.2">
      <c r="A17" s="107" t="s">
        <v>26</v>
      </c>
      <c r="B17" s="112" t="s">
        <v>224</v>
      </c>
      <c r="C17" s="56"/>
      <c r="D17" s="109"/>
      <c r="E17" s="57"/>
      <c r="F17" s="97"/>
      <c r="G17" s="110"/>
      <c r="H17" s="105"/>
      <c r="I17" s="105"/>
      <c r="J17" s="106"/>
      <c r="K17" s="97"/>
      <c r="L17" s="104"/>
      <c r="M17" s="105"/>
      <c r="N17" s="105"/>
      <c r="O17" s="97"/>
      <c r="P17" s="104"/>
      <c r="Q17" s="105"/>
      <c r="R17" s="105"/>
      <c r="S17" s="106"/>
      <c r="T17" s="97"/>
      <c r="U17" s="104"/>
      <c r="V17" s="105"/>
      <c r="W17" s="105"/>
    </row>
    <row r="18" spans="1:23" ht="12.75" customHeight="1" x14ac:dyDescent="0.2">
      <c r="A18" s="107" t="s">
        <v>28</v>
      </c>
      <c r="B18" s="112" t="s">
        <v>468</v>
      </c>
      <c r="C18" s="58"/>
      <c r="D18" s="113"/>
      <c r="E18" s="59"/>
      <c r="F18" s="97"/>
      <c r="G18" s="110"/>
      <c r="H18" s="105"/>
      <c r="I18" s="105"/>
      <c r="J18" s="106"/>
      <c r="K18" s="97"/>
      <c r="L18" s="104"/>
      <c r="M18" s="105"/>
      <c r="N18" s="105"/>
      <c r="O18" s="97"/>
      <c r="P18" s="104"/>
      <c r="Q18" s="105"/>
      <c r="R18" s="105"/>
      <c r="S18" s="106"/>
      <c r="T18" s="97"/>
      <c r="U18" s="104"/>
      <c r="V18" s="105"/>
      <c r="W18" s="105"/>
    </row>
    <row r="19" spans="1:23" ht="12.75" customHeight="1" x14ac:dyDescent="0.2">
      <c r="A19" s="107" t="s">
        <v>29</v>
      </c>
      <c r="B19" s="112" t="s">
        <v>244</v>
      </c>
      <c r="C19" s="56"/>
      <c r="D19" s="109"/>
      <c r="E19" s="57"/>
      <c r="F19" s="97"/>
      <c r="G19" s="110"/>
      <c r="H19" s="105"/>
      <c r="I19" s="105"/>
      <c r="J19" s="106"/>
      <c r="K19" s="97"/>
      <c r="L19" s="104"/>
      <c r="M19" s="105"/>
      <c r="N19" s="105"/>
      <c r="O19" s="97"/>
      <c r="P19" s="104"/>
      <c r="Q19" s="105"/>
      <c r="R19" s="105"/>
      <c r="S19" s="106"/>
      <c r="T19" s="97"/>
      <c r="U19" s="104"/>
      <c r="V19" s="105"/>
      <c r="W19" s="105"/>
    </row>
    <row r="20" spans="1:23" ht="12.75" customHeight="1" x14ac:dyDescent="0.2">
      <c r="A20" s="107" t="s">
        <v>30</v>
      </c>
      <c r="B20" s="112" t="s">
        <v>469</v>
      </c>
      <c r="C20" s="58"/>
      <c r="D20" s="113"/>
      <c r="E20" s="59"/>
      <c r="F20" s="97"/>
      <c r="G20" s="110"/>
      <c r="H20" s="105"/>
      <c r="I20" s="105"/>
      <c r="J20" s="106"/>
      <c r="K20" s="97"/>
      <c r="L20" s="104"/>
      <c r="M20" s="105"/>
      <c r="N20" s="105"/>
      <c r="O20" s="97"/>
      <c r="P20" s="104"/>
      <c r="Q20" s="105"/>
      <c r="R20" s="105"/>
      <c r="S20" s="106"/>
      <c r="T20" s="97"/>
      <c r="U20" s="104"/>
      <c r="V20" s="105"/>
      <c r="W20" s="105"/>
    </row>
    <row r="21" spans="1:23" ht="12.75" customHeight="1" x14ac:dyDescent="0.2">
      <c r="A21" s="114" t="s">
        <v>31</v>
      </c>
      <c r="B21" s="115" t="s">
        <v>251</v>
      </c>
      <c r="C21" s="60"/>
      <c r="D21" s="116"/>
      <c r="E21" s="61"/>
      <c r="F21" s="97"/>
      <c r="G21" s="110"/>
      <c r="H21" s="105"/>
      <c r="I21" s="105"/>
      <c r="J21" s="106"/>
      <c r="K21" s="97"/>
      <c r="L21" s="104"/>
      <c r="M21" s="105"/>
      <c r="N21" s="105"/>
      <c r="O21" s="97"/>
      <c r="P21" s="104"/>
      <c r="Q21" s="105"/>
      <c r="R21" s="105"/>
      <c r="S21" s="106"/>
      <c r="T21" s="97"/>
      <c r="U21" s="104"/>
      <c r="V21" s="105"/>
      <c r="W21" s="105"/>
    </row>
    <row r="22" spans="1:23" ht="12.75" customHeight="1" x14ac:dyDescent="0.2">
      <c r="A22" s="117"/>
      <c r="B22" s="118" t="s">
        <v>470</v>
      </c>
      <c r="C22" s="119">
        <f>SUM(C4:C21)</f>
        <v>0</v>
      </c>
      <c r="D22" s="120"/>
      <c r="E22" s="119">
        <f>SUM(E4:E21)</f>
        <v>0</v>
      </c>
      <c r="F22" s="97"/>
      <c r="G22" s="110"/>
      <c r="H22" s="105"/>
      <c r="I22" s="105"/>
      <c r="J22" s="106"/>
      <c r="K22" s="97"/>
      <c r="L22" s="104"/>
      <c r="M22" s="105"/>
      <c r="N22" s="105"/>
      <c r="O22" s="97"/>
      <c r="P22" s="104"/>
      <c r="Q22" s="105"/>
      <c r="R22" s="105"/>
      <c r="S22" s="106"/>
      <c r="T22" s="97"/>
      <c r="U22" s="104"/>
      <c r="V22" s="105"/>
      <c r="W22" s="105"/>
    </row>
    <row r="23" spans="1:23" ht="12.75" customHeight="1" thickBot="1" x14ac:dyDescent="0.25">
      <c r="A23" s="89"/>
      <c r="B23" s="89"/>
      <c r="F23" s="89"/>
      <c r="G23" s="89"/>
      <c r="J23" s="90"/>
      <c r="K23" s="91"/>
      <c r="L23" s="92"/>
      <c r="M23" s="93"/>
      <c r="N23" s="93"/>
      <c r="O23" s="91"/>
      <c r="P23" s="92"/>
      <c r="Q23" s="93"/>
      <c r="R23" s="93"/>
      <c r="S23" s="94"/>
      <c r="T23" s="91"/>
      <c r="U23" s="92"/>
      <c r="V23" s="93"/>
    </row>
    <row r="24" spans="1:23" ht="15.75" customHeight="1" thickBot="1" x14ac:dyDescent="0.3">
      <c r="A24" s="95" t="s">
        <v>0</v>
      </c>
      <c r="B24" s="96" t="s">
        <v>460</v>
      </c>
      <c r="C24" s="96"/>
      <c r="D24" s="96"/>
      <c r="E24" s="96"/>
      <c r="F24" s="97"/>
      <c r="G24" s="97"/>
      <c r="H24" s="97"/>
      <c r="I24" s="97"/>
      <c r="J24" s="90"/>
      <c r="K24" s="91"/>
      <c r="L24" s="92"/>
      <c r="M24" s="93"/>
      <c r="N24" s="93"/>
      <c r="O24" s="91"/>
      <c r="P24" s="92"/>
      <c r="Q24" s="93"/>
      <c r="R24" s="93"/>
      <c r="S24" s="94"/>
      <c r="T24" s="91"/>
      <c r="U24" s="92"/>
      <c r="V24" s="93"/>
      <c r="W24" s="93"/>
    </row>
    <row r="25" spans="1:23" ht="13.5" customHeight="1" thickBot="1" x14ac:dyDescent="0.25">
      <c r="A25" s="89"/>
      <c r="B25" s="89"/>
      <c r="F25" s="89"/>
      <c r="G25" s="89"/>
      <c r="J25" s="90"/>
      <c r="K25" s="91"/>
      <c r="L25" s="92"/>
      <c r="M25" s="93"/>
      <c r="N25" s="93"/>
      <c r="O25" s="91"/>
      <c r="P25" s="92"/>
      <c r="Q25" s="93"/>
      <c r="R25" s="93"/>
      <c r="S25" s="94"/>
      <c r="T25" s="91"/>
      <c r="U25" s="92"/>
      <c r="V25" s="93"/>
      <c r="W25" s="93"/>
    </row>
    <row r="26" spans="1:23" ht="12.75" customHeight="1" x14ac:dyDescent="0.2">
      <c r="A26" s="98" t="s">
        <v>1</v>
      </c>
      <c r="B26" s="99" t="s">
        <v>2</v>
      </c>
      <c r="C26" s="100" t="s">
        <v>736</v>
      </c>
      <c r="D26" s="100" t="s">
        <v>737</v>
      </c>
      <c r="E26" s="100" t="s">
        <v>738</v>
      </c>
      <c r="F26" s="101"/>
      <c r="G26" s="102"/>
      <c r="H26" s="102"/>
      <c r="I26" s="102"/>
      <c r="J26" s="103"/>
      <c r="K26" s="97"/>
      <c r="L26" s="104"/>
      <c r="M26" s="105"/>
      <c r="N26" s="105"/>
      <c r="O26" s="97"/>
      <c r="P26" s="104"/>
      <c r="Q26" s="105"/>
      <c r="R26" s="105"/>
      <c r="S26" s="106"/>
      <c r="T26" s="97"/>
      <c r="U26" s="104"/>
      <c r="V26" s="105"/>
      <c r="W26" s="105"/>
    </row>
    <row r="27" spans="1:23" ht="12.75" customHeight="1" x14ac:dyDescent="0.2">
      <c r="A27" s="107" t="s">
        <v>3</v>
      </c>
      <c r="B27" s="192" t="s">
        <v>771</v>
      </c>
      <c r="C27" s="56"/>
      <c r="D27" s="57"/>
      <c r="E27" s="57"/>
      <c r="F27" s="97"/>
      <c r="G27" s="110"/>
      <c r="H27" s="105"/>
      <c r="I27" s="105" t="b">
        <f>AND(DANE!$B$22="TAK",D27&lt;=$C27)</f>
        <v>0</v>
      </c>
      <c r="J27" s="106" t="b">
        <f>AND(OR(DANE!$B$37="niebutelkowane",DANE!$B$37="butelkowane i niebutelkowane"),E27&lt;=$C27)</f>
        <v>0</v>
      </c>
      <c r="K27" s="97"/>
      <c r="L27" s="104"/>
      <c r="M27" s="105"/>
      <c r="N27" s="105"/>
      <c r="O27" s="97"/>
      <c r="P27" s="104"/>
      <c r="Q27" s="105"/>
      <c r="R27" s="105"/>
      <c r="S27" s="106"/>
      <c r="T27" s="97"/>
      <c r="U27" s="104"/>
      <c r="V27" s="105"/>
      <c r="W27" s="105"/>
    </row>
    <row r="28" spans="1:23" ht="12.75" customHeight="1" x14ac:dyDescent="0.2">
      <c r="A28" s="107" t="s">
        <v>5</v>
      </c>
      <c r="B28" s="193" t="s">
        <v>4</v>
      </c>
      <c r="C28" s="56"/>
      <c r="D28" s="57"/>
      <c r="E28" s="57"/>
      <c r="F28" s="97"/>
      <c r="G28" s="110"/>
      <c r="H28" s="105"/>
      <c r="I28" s="105" t="b">
        <f>AND(DANE!$B$22="TAK",D28&lt;=$C28)</f>
        <v>0</v>
      </c>
      <c r="J28" s="106" t="b">
        <f>AND(OR(DANE!$B$37="niebutelkowane",DANE!$B$37="butelkowane i niebutelkowane"),E28&lt;=$C28)</f>
        <v>0</v>
      </c>
      <c r="K28" s="97"/>
      <c r="L28" s="104"/>
      <c r="M28" s="105"/>
      <c r="N28" s="105"/>
      <c r="O28" s="97"/>
      <c r="P28" s="104"/>
      <c r="Q28" s="105"/>
      <c r="R28" s="105"/>
      <c r="S28" s="106"/>
      <c r="T28" s="97"/>
      <c r="U28" s="104"/>
      <c r="V28" s="105"/>
      <c r="W28" s="105"/>
    </row>
    <row r="29" spans="1:23" ht="12.75" customHeight="1" x14ac:dyDescent="0.2">
      <c r="A29" s="107" t="s">
        <v>8</v>
      </c>
      <c r="B29" s="193" t="s">
        <v>6</v>
      </c>
      <c r="C29" s="56"/>
      <c r="D29" s="57"/>
      <c r="E29" s="57"/>
      <c r="F29" s="97"/>
      <c r="G29" s="110"/>
      <c r="H29" s="105"/>
      <c r="I29" s="105" t="b">
        <f>AND(DANE!$B$22="TAK",D29&lt;=$C29)</f>
        <v>0</v>
      </c>
      <c r="J29" s="106" t="b">
        <f>AND(OR(DANE!$B$37="niebutelkowane",DANE!$B$37="butelkowane i niebutelkowane"),E29&lt;=$C29)</f>
        <v>0</v>
      </c>
      <c r="K29" s="97"/>
      <c r="L29" s="104"/>
      <c r="M29" s="105"/>
      <c r="N29" s="105"/>
      <c r="O29" s="97"/>
      <c r="P29" s="104"/>
      <c r="Q29" s="105"/>
      <c r="R29" s="105"/>
      <c r="S29" s="106"/>
      <c r="T29" s="97"/>
      <c r="U29" s="104"/>
      <c r="V29" s="105"/>
      <c r="W29" s="105"/>
    </row>
    <row r="30" spans="1:23" ht="12.75" customHeight="1" x14ac:dyDescent="0.2">
      <c r="A30" s="107" t="s">
        <v>10</v>
      </c>
      <c r="B30" s="192" t="s">
        <v>7</v>
      </c>
      <c r="C30" s="56"/>
      <c r="D30" s="57"/>
      <c r="E30" s="57"/>
      <c r="F30" s="97"/>
      <c r="G30" s="110"/>
      <c r="H30" s="105"/>
      <c r="I30" s="105" t="b">
        <f>AND(DANE!$B$22="TAK",D30&lt;=$C30)</f>
        <v>0</v>
      </c>
      <c r="J30" s="106" t="b">
        <f>AND(OR(DANE!$B$37="niebutelkowane",DANE!$B$37="butelkowane i niebutelkowane"),E30&lt;=$C30)</f>
        <v>0</v>
      </c>
      <c r="K30" s="97"/>
      <c r="L30" s="104"/>
      <c r="M30" s="105"/>
      <c r="N30" s="105"/>
      <c r="O30" s="97"/>
      <c r="P30" s="104"/>
      <c r="Q30" s="105"/>
      <c r="R30" s="105"/>
      <c r="S30" s="106"/>
      <c r="T30" s="97"/>
      <c r="U30" s="104"/>
      <c r="V30" s="105"/>
      <c r="W30" s="105"/>
    </row>
    <row r="31" spans="1:23" ht="12.75" customHeight="1" x14ac:dyDescent="0.2">
      <c r="A31" s="107" t="s">
        <v>12</v>
      </c>
      <c r="B31" s="194" t="s">
        <v>573</v>
      </c>
      <c r="C31" s="56"/>
      <c r="D31" s="57"/>
      <c r="E31" s="57"/>
      <c r="F31" s="97"/>
      <c r="G31" s="110"/>
      <c r="H31" s="105"/>
      <c r="I31" s="105" t="b">
        <f>AND(DANE!$B$22="TAK",D31&lt;=$C31)</f>
        <v>0</v>
      </c>
      <c r="J31" s="106" t="b">
        <f>AND(OR(DANE!$B$37="niebutelkowane",DANE!$B$37="butelkowane i niebutelkowane"),E31&lt;=$C31)</f>
        <v>0</v>
      </c>
      <c r="K31" s="97"/>
      <c r="L31" s="104"/>
      <c r="M31" s="105"/>
      <c r="N31" s="105"/>
      <c r="O31" s="97"/>
      <c r="P31" s="104"/>
      <c r="Q31" s="105"/>
      <c r="R31" s="105"/>
      <c r="S31" s="106"/>
      <c r="T31" s="97"/>
      <c r="U31" s="104"/>
      <c r="V31" s="105"/>
      <c r="W31" s="105"/>
    </row>
    <row r="32" spans="1:23" ht="12.75" customHeight="1" x14ac:dyDescent="0.2">
      <c r="A32" s="107" t="s">
        <v>471</v>
      </c>
      <c r="B32" s="195" t="s">
        <v>9</v>
      </c>
      <c r="C32" s="56"/>
      <c r="D32" s="57"/>
      <c r="E32" s="57"/>
      <c r="F32" s="97"/>
      <c r="G32" s="110"/>
      <c r="H32" s="105"/>
      <c r="I32" s="105" t="b">
        <f>AND(DANE!$B$22="TAK",D32&lt;=$C32)</f>
        <v>0</v>
      </c>
      <c r="J32" s="106" t="b">
        <f>AND(OR(DANE!$B$37="niebutelkowane",DANE!$B$37="butelkowane i niebutelkowane"),E32&lt;=$C32)</f>
        <v>0</v>
      </c>
      <c r="K32" s="97"/>
      <c r="L32" s="104"/>
      <c r="M32" s="105"/>
      <c r="N32" s="105"/>
      <c r="O32" s="97"/>
      <c r="P32" s="104"/>
      <c r="Q32" s="105"/>
      <c r="R32" s="105"/>
      <c r="S32" s="106"/>
      <c r="T32" s="97"/>
      <c r="U32" s="104"/>
      <c r="V32" s="105"/>
      <c r="W32" s="105"/>
    </row>
    <row r="33" spans="1:23" ht="12.75" customHeight="1" x14ac:dyDescent="0.2">
      <c r="A33" s="107" t="s">
        <v>14</v>
      </c>
      <c r="B33" s="194" t="s">
        <v>572</v>
      </c>
      <c r="C33" s="56"/>
      <c r="D33" s="57"/>
      <c r="E33" s="57"/>
      <c r="F33" s="97"/>
      <c r="G33" s="110"/>
      <c r="H33" s="105"/>
      <c r="I33" s="105" t="b">
        <f>AND(DANE!$B$22="TAK",D33&lt;=$C33)</f>
        <v>0</v>
      </c>
      <c r="J33" s="106" t="b">
        <f>AND(OR(DANE!$B$37="niebutelkowane",DANE!$B$37="butelkowane i niebutelkowane"),E33&lt;=$C33)</f>
        <v>0</v>
      </c>
      <c r="K33" s="97"/>
      <c r="L33" s="104"/>
      <c r="M33" s="105"/>
      <c r="N33" s="105"/>
      <c r="O33" s="97"/>
      <c r="P33" s="104"/>
      <c r="Q33" s="105"/>
      <c r="R33" s="105"/>
      <c r="S33" s="106"/>
      <c r="T33" s="97"/>
      <c r="U33" s="104"/>
      <c r="V33" s="105"/>
      <c r="W33" s="105"/>
    </row>
    <row r="34" spans="1:23" ht="12.75" customHeight="1" x14ac:dyDescent="0.2">
      <c r="A34" s="107" t="s">
        <v>16</v>
      </c>
      <c r="B34" s="195" t="s">
        <v>11</v>
      </c>
      <c r="C34" s="56"/>
      <c r="D34" s="57"/>
      <c r="E34" s="57"/>
      <c r="F34" s="97"/>
      <c r="G34" s="110"/>
      <c r="H34" s="105"/>
      <c r="I34" s="105" t="b">
        <f>AND(DANE!$B$22="TAK",D34&lt;=$C34)</f>
        <v>0</v>
      </c>
      <c r="J34" s="106" t="b">
        <f>AND(OR(DANE!$B$37="niebutelkowane",DANE!$B$37="butelkowane i niebutelkowane"),E34&lt;=$C34)</f>
        <v>0</v>
      </c>
      <c r="K34" s="97"/>
      <c r="L34" s="104"/>
      <c r="M34" s="105"/>
      <c r="N34" s="105"/>
      <c r="O34" s="97"/>
      <c r="P34" s="104"/>
      <c r="Q34" s="105"/>
      <c r="R34" s="105"/>
      <c r="S34" s="106"/>
      <c r="T34" s="97"/>
      <c r="U34" s="104"/>
      <c r="V34" s="105"/>
      <c r="W34" s="105"/>
    </row>
    <row r="35" spans="1:23" ht="12.75" customHeight="1" x14ac:dyDescent="0.2">
      <c r="A35" s="107" t="s">
        <v>18</v>
      </c>
      <c r="B35" s="195" t="s">
        <v>13</v>
      </c>
      <c r="C35" s="56"/>
      <c r="D35" s="57"/>
      <c r="E35" s="57"/>
      <c r="F35" s="97"/>
      <c r="G35" s="110"/>
      <c r="H35" s="105"/>
      <c r="I35" s="105" t="b">
        <f>AND(DANE!$B$22="TAK",D35&lt;=$C35)</f>
        <v>0</v>
      </c>
      <c r="J35" s="106" t="b">
        <f>AND(OR(DANE!$B$37="niebutelkowane",DANE!$B$37="butelkowane i niebutelkowane"),E35&lt;=$C35)</f>
        <v>0</v>
      </c>
      <c r="K35" s="97"/>
      <c r="L35" s="104"/>
      <c r="M35" s="105"/>
      <c r="N35" s="105"/>
      <c r="O35" s="97"/>
      <c r="P35" s="104"/>
      <c r="Q35" s="105"/>
      <c r="R35" s="105"/>
      <c r="S35" s="106"/>
      <c r="T35" s="97"/>
      <c r="U35" s="104"/>
      <c r="V35" s="105"/>
      <c r="W35" s="105"/>
    </row>
    <row r="36" spans="1:23" ht="12.75" customHeight="1" x14ac:dyDescent="0.2">
      <c r="A36" s="107" t="s">
        <v>20</v>
      </c>
      <c r="B36" s="195" t="s">
        <v>15</v>
      </c>
      <c r="C36" s="56"/>
      <c r="D36" s="57"/>
      <c r="E36" s="57"/>
      <c r="F36" s="97"/>
      <c r="G36" s="110"/>
      <c r="H36" s="105"/>
      <c r="I36" s="105" t="b">
        <f>AND(DANE!$B$22="TAK",D36&lt;=$C36)</f>
        <v>0</v>
      </c>
      <c r="J36" s="106" t="b">
        <f>AND(OR(DANE!$B$37="niebutelkowane",DANE!$B$37="butelkowane i niebutelkowane"),E36&lt;=$C36)</f>
        <v>0</v>
      </c>
      <c r="K36" s="97"/>
      <c r="L36" s="104"/>
      <c r="M36" s="105"/>
      <c r="N36" s="105"/>
      <c r="O36" s="97"/>
      <c r="P36" s="104"/>
      <c r="Q36" s="105"/>
      <c r="R36" s="105"/>
      <c r="S36" s="106"/>
      <c r="T36" s="97"/>
      <c r="U36" s="104"/>
      <c r="V36" s="105"/>
      <c r="W36" s="105"/>
    </row>
    <row r="37" spans="1:23" ht="12.75" customHeight="1" x14ac:dyDescent="0.2">
      <c r="A37" s="107" t="s">
        <v>21</v>
      </c>
      <c r="B37" s="195" t="s">
        <v>17</v>
      </c>
      <c r="C37" s="56"/>
      <c r="D37" s="57"/>
      <c r="E37" s="57"/>
      <c r="F37" s="97"/>
      <c r="G37" s="110"/>
      <c r="H37" s="105"/>
      <c r="I37" s="105" t="b">
        <f>AND(DANE!$B$22="TAK",D37&lt;=$C37)</f>
        <v>0</v>
      </c>
      <c r="J37" s="106" t="b">
        <f>AND(OR(DANE!$B$37="niebutelkowane",DANE!$B$37="butelkowane i niebutelkowane"),E37&lt;=$C37)</f>
        <v>0</v>
      </c>
      <c r="K37" s="97"/>
      <c r="L37" s="104"/>
      <c r="M37" s="105"/>
      <c r="N37" s="105"/>
      <c r="O37" s="97"/>
      <c r="P37" s="104"/>
      <c r="Q37" s="105"/>
      <c r="R37" s="105"/>
      <c r="S37" s="106"/>
      <c r="T37" s="97"/>
      <c r="U37" s="104"/>
      <c r="V37" s="105"/>
      <c r="W37" s="105"/>
    </row>
    <row r="38" spans="1:23" ht="12.75" customHeight="1" x14ac:dyDescent="0.2">
      <c r="A38" s="107" t="s">
        <v>22</v>
      </c>
      <c r="B38" s="195" t="s">
        <v>19</v>
      </c>
      <c r="C38" s="56"/>
      <c r="D38" s="57"/>
      <c r="E38" s="57"/>
      <c r="F38" s="97"/>
      <c r="G38" s="110"/>
      <c r="H38" s="105"/>
      <c r="I38" s="105" t="b">
        <f>AND(DANE!$B$22="TAK",D38&lt;=$C38)</f>
        <v>0</v>
      </c>
      <c r="J38" s="106" t="b">
        <f>AND(OR(DANE!$B$37="niebutelkowane",DANE!$B$37="butelkowane i niebutelkowane"),E38&lt;=$C38)</f>
        <v>0</v>
      </c>
      <c r="K38" s="97"/>
      <c r="L38" s="104"/>
      <c r="M38" s="105"/>
      <c r="N38" s="105"/>
      <c r="O38" s="97"/>
      <c r="P38" s="104"/>
      <c r="Q38" s="105"/>
      <c r="R38" s="105"/>
      <c r="S38" s="106"/>
      <c r="T38" s="97"/>
      <c r="U38" s="104"/>
      <c r="V38" s="105"/>
      <c r="W38" s="105"/>
    </row>
    <row r="39" spans="1:23" ht="12.75" customHeight="1" x14ac:dyDescent="0.2">
      <c r="A39" s="107" t="s">
        <v>24</v>
      </c>
      <c r="B39" s="192" t="s">
        <v>768</v>
      </c>
      <c r="C39" s="56"/>
      <c r="D39" s="57"/>
      <c r="E39" s="57"/>
      <c r="F39" s="97"/>
      <c r="G39" s="110"/>
      <c r="H39" s="105"/>
      <c r="I39" s="105" t="b">
        <f>AND(DANE!$B$22="TAK",D39&lt;=$C39)</f>
        <v>0</v>
      </c>
      <c r="J39" s="106" t="b">
        <f>AND(OR(DANE!$B$37="niebutelkowane",DANE!$B$37="butelkowane i niebutelkowane"),E39&lt;=$C39)</f>
        <v>0</v>
      </c>
      <c r="K39" s="97"/>
      <c r="L39" s="104"/>
      <c r="M39" s="105"/>
      <c r="N39" s="105"/>
      <c r="O39" s="97"/>
      <c r="P39" s="104"/>
      <c r="Q39" s="105"/>
      <c r="R39" s="105"/>
      <c r="S39" s="106"/>
      <c r="T39" s="97"/>
      <c r="U39" s="104"/>
      <c r="V39" s="105"/>
      <c r="W39" s="105"/>
    </row>
    <row r="40" spans="1:23" ht="12.75" customHeight="1" x14ac:dyDescent="0.2">
      <c r="A40" s="107" t="s">
        <v>26</v>
      </c>
      <c r="B40" s="192" t="s">
        <v>766</v>
      </c>
      <c r="C40" s="56"/>
      <c r="D40" s="57"/>
      <c r="E40" s="57"/>
      <c r="F40" s="97"/>
      <c r="G40" s="110"/>
      <c r="H40" s="105"/>
      <c r="I40" s="105" t="b">
        <f>AND(DANE!$B$22="TAK",D40&lt;=$C40)</f>
        <v>0</v>
      </c>
      <c r="J40" s="106" t="b">
        <f>AND(OR(DANE!$B$37="niebutelkowane",DANE!$B$37="butelkowane i niebutelkowane"),E40&lt;=$C40)</f>
        <v>0</v>
      </c>
      <c r="K40" s="97"/>
      <c r="L40" s="104"/>
      <c r="M40" s="105"/>
      <c r="N40" s="105"/>
      <c r="O40" s="97"/>
      <c r="P40" s="104"/>
      <c r="Q40" s="105"/>
      <c r="R40" s="105"/>
      <c r="S40" s="106"/>
      <c r="T40" s="97"/>
      <c r="U40" s="104"/>
      <c r="V40" s="105"/>
      <c r="W40" s="105"/>
    </row>
    <row r="41" spans="1:23" ht="12.75" customHeight="1" x14ac:dyDescent="0.2">
      <c r="A41" s="107" t="s">
        <v>28</v>
      </c>
      <c r="B41" s="195" t="s">
        <v>574</v>
      </c>
      <c r="C41" s="56"/>
      <c r="D41" s="57"/>
      <c r="E41" s="57"/>
      <c r="F41" s="97"/>
      <c r="G41" s="110"/>
      <c r="H41" s="105"/>
      <c r="I41" s="105" t="b">
        <f>AND(DANE!$B$22="TAK",D41&lt;=$C41)</f>
        <v>0</v>
      </c>
      <c r="J41" s="106" t="b">
        <f>AND(OR(DANE!$B$37="niebutelkowane",DANE!$B$37="butelkowane i niebutelkowane"),E41&lt;=$C41)</f>
        <v>0</v>
      </c>
      <c r="K41" s="97"/>
      <c r="L41" s="104"/>
      <c r="M41" s="105"/>
      <c r="N41" s="105"/>
      <c r="O41" s="97"/>
      <c r="P41" s="104"/>
      <c r="Q41" s="105"/>
      <c r="R41" s="105"/>
      <c r="S41" s="106"/>
      <c r="T41" s="97"/>
      <c r="U41" s="104"/>
      <c r="V41" s="105"/>
      <c r="W41" s="105"/>
    </row>
    <row r="42" spans="1:23" ht="12.75" customHeight="1" x14ac:dyDescent="0.2">
      <c r="A42" s="107" t="s">
        <v>29</v>
      </c>
      <c r="B42" s="195" t="s">
        <v>575</v>
      </c>
      <c r="C42" s="56"/>
      <c r="D42" s="57"/>
      <c r="E42" s="57"/>
      <c r="F42" s="97"/>
      <c r="G42" s="110"/>
      <c r="H42" s="105"/>
      <c r="I42" s="105" t="b">
        <f>AND(DANE!$B$22="TAK",D42&lt;=$C42)</f>
        <v>0</v>
      </c>
      <c r="J42" s="106" t="b">
        <f>AND(OR(DANE!$B$37="niebutelkowane",DANE!$B$37="butelkowane i niebutelkowane"),E42&lt;=$C42)</f>
        <v>0</v>
      </c>
      <c r="K42" s="97"/>
      <c r="L42" s="104"/>
      <c r="M42" s="105"/>
      <c r="N42" s="105"/>
      <c r="O42" s="97"/>
      <c r="P42" s="104"/>
      <c r="Q42" s="105"/>
      <c r="R42" s="105"/>
      <c r="S42" s="106"/>
      <c r="T42" s="97"/>
      <c r="U42" s="104"/>
      <c r="V42" s="105"/>
      <c r="W42" s="105"/>
    </row>
    <row r="43" spans="1:23" ht="12.75" customHeight="1" x14ac:dyDescent="0.2">
      <c r="A43" s="107" t="s">
        <v>30</v>
      </c>
      <c r="B43" s="195" t="s">
        <v>23</v>
      </c>
      <c r="C43" s="56"/>
      <c r="D43" s="57"/>
      <c r="E43" s="57"/>
      <c r="F43" s="97"/>
      <c r="G43" s="110"/>
      <c r="H43" s="105"/>
      <c r="I43" s="105" t="b">
        <f>AND(DANE!$B$22="TAK",D43&lt;=$C43)</f>
        <v>0</v>
      </c>
      <c r="J43" s="106" t="b">
        <f>AND(OR(DANE!$B$37="niebutelkowane",DANE!$B$37="butelkowane i niebutelkowane"),E43&lt;=$C43)</f>
        <v>0</v>
      </c>
      <c r="K43" s="97"/>
      <c r="L43" s="104"/>
      <c r="M43" s="105"/>
      <c r="N43" s="105"/>
      <c r="O43" s="97"/>
      <c r="P43" s="104"/>
      <c r="Q43" s="105"/>
      <c r="R43" s="105"/>
      <c r="S43" s="106"/>
      <c r="T43" s="97"/>
      <c r="U43" s="104"/>
      <c r="V43" s="105"/>
      <c r="W43" s="105"/>
    </row>
    <row r="44" spans="1:23" ht="12.75" customHeight="1" x14ac:dyDescent="0.2">
      <c r="A44" s="107" t="s">
        <v>31</v>
      </c>
      <c r="B44" s="195" t="s">
        <v>25</v>
      </c>
      <c r="C44" s="56"/>
      <c r="D44" s="57"/>
      <c r="E44" s="57"/>
      <c r="F44" s="97"/>
      <c r="G44" s="110"/>
      <c r="H44" s="105"/>
      <c r="I44" s="105" t="b">
        <f>AND(DANE!$B$22="TAK",D44&lt;=$C44)</f>
        <v>0</v>
      </c>
      <c r="J44" s="106" t="b">
        <f>AND(OR(DANE!$B$37="niebutelkowane",DANE!$B$37="butelkowane i niebutelkowane"),E44&lt;=$C44)</f>
        <v>0</v>
      </c>
      <c r="K44" s="97"/>
      <c r="L44" s="104"/>
      <c r="M44" s="105"/>
      <c r="N44" s="105"/>
      <c r="O44" s="97"/>
      <c r="P44" s="104"/>
      <c r="Q44" s="105"/>
      <c r="R44" s="105"/>
      <c r="S44" s="106"/>
      <c r="T44" s="97"/>
      <c r="U44" s="104"/>
      <c r="V44" s="105"/>
      <c r="W44" s="105"/>
    </row>
    <row r="45" spans="1:23" ht="12.75" customHeight="1" x14ac:dyDescent="0.2">
      <c r="A45" s="107" t="s">
        <v>32</v>
      </c>
      <c r="B45" s="195" t="s">
        <v>27</v>
      </c>
      <c r="C45" s="56"/>
      <c r="D45" s="57"/>
      <c r="E45" s="57"/>
      <c r="F45" s="97"/>
      <c r="G45" s="110"/>
      <c r="H45" s="105"/>
      <c r="I45" s="105" t="b">
        <f>AND(DANE!$B$22="TAK",D45&lt;=$C45)</f>
        <v>0</v>
      </c>
      <c r="J45" s="106" t="b">
        <f>AND(OR(DANE!$B$37="niebutelkowane",DANE!$B$37="butelkowane i niebutelkowane"),E45&lt;=$C45)</f>
        <v>0</v>
      </c>
      <c r="K45" s="97"/>
      <c r="L45" s="104"/>
      <c r="M45" s="105"/>
      <c r="N45" s="105"/>
      <c r="O45" s="97"/>
      <c r="P45" s="104"/>
      <c r="Q45" s="105"/>
      <c r="R45" s="105"/>
      <c r="S45" s="106"/>
      <c r="T45" s="97"/>
      <c r="U45" s="104"/>
      <c r="V45" s="105"/>
      <c r="W45" s="105"/>
    </row>
    <row r="46" spans="1:23" ht="12.75" customHeight="1" x14ac:dyDescent="0.2">
      <c r="A46" s="107" t="s">
        <v>34</v>
      </c>
      <c r="B46" s="195" t="s">
        <v>576</v>
      </c>
      <c r="C46" s="56"/>
      <c r="D46" s="57"/>
      <c r="E46" s="57"/>
      <c r="F46" s="97"/>
      <c r="G46" s="110"/>
      <c r="H46" s="105"/>
      <c r="I46" s="105" t="b">
        <f>AND(DANE!$B$22="TAK",D46&lt;=$C46)</f>
        <v>0</v>
      </c>
      <c r="J46" s="106" t="b">
        <f>AND(OR(DANE!$B$37="niebutelkowane",DANE!$B$37="butelkowane i niebutelkowane"),E46&lt;=$C46)</f>
        <v>0</v>
      </c>
      <c r="K46" s="97"/>
      <c r="L46" s="104"/>
      <c r="M46" s="105"/>
      <c r="N46" s="105"/>
      <c r="O46" s="97"/>
      <c r="P46" s="104"/>
      <c r="Q46" s="105"/>
      <c r="R46" s="105"/>
      <c r="S46" s="106"/>
      <c r="T46" s="97"/>
      <c r="U46" s="104"/>
      <c r="V46" s="105"/>
      <c r="W46" s="105"/>
    </row>
    <row r="47" spans="1:23" ht="12.75" customHeight="1" x14ac:dyDescent="0.2">
      <c r="A47" s="107" t="s">
        <v>35</v>
      </c>
      <c r="B47" s="112" t="s">
        <v>577</v>
      </c>
      <c r="C47" s="56"/>
      <c r="D47" s="57"/>
      <c r="E47" s="57"/>
      <c r="F47" s="97"/>
      <c r="G47" s="110"/>
      <c r="H47" s="105"/>
      <c r="I47" s="105" t="b">
        <f>AND(DANE!$B$22="TAK",D47&lt;=$C47)</f>
        <v>0</v>
      </c>
      <c r="J47" s="106" t="b">
        <f>AND(OR(DANE!$B$37="niebutelkowane",DANE!$B$37="butelkowane i niebutelkowane"),E47&lt;=$C47)</f>
        <v>0</v>
      </c>
      <c r="K47" s="97"/>
      <c r="L47" s="104"/>
      <c r="M47" s="105"/>
      <c r="N47" s="105"/>
      <c r="O47" s="97"/>
      <c r="P47" s="104"/>
      <c r="Q47" s="105"/>
      <c r="R47" s="105"/>
      <c r="S47" s="106"/>
      <c r="T47" s="97"/>
      <c r="U47" s="104"/>
      <c r="V47" s="105"/>
      <c r="W47" s="105"/>
    </row>
    <row r="48" spans="1:23" ht="12.75" customHeight="1" x14ac:dyDescent="0.2">
      <c r="A48" s="107" t="s">
        <v>36</v>
      </c>
      <c r="B48" s="184" t="s">
        <v>757</v>
      </c>
      <c r="C48" s="56"/>
      <c r="D48" s="57"/>
      <c r="E48" s="57"/>
      <c r="F48" s="97"/>
      <c r="G48" s="110"/>
      <c r="H48" s="105"/>
      <c r="I48" s="105" t="b">
        <f>AND(DANE!$B$22="TAK",D48&lt;=$C48)</f>
        <v>0</v>
      </c>
      <c r="J48" s="106" t="b">
        <f>AND(OR(DANE!$B$37="niebutelkowane",DANE!$B$37="butelkowane i niebutelkowane"),E48&lt;=$C48)</f>
        <v>0</v>
      </c>
      <c r="K48" s="97"/>
      <c r="L48" s="104"/>
      <c r="M48" s="105"/>
      <c r="N48" s="105"/>
      <c r="O48" s="97"/>
      <c r="P48" s="104"/>
      <c r="Q48" s="105"/>
      <c r="R48" s="105"/>
      <c r="S48" s="106"/>
      <c r="T48" s="97"/>
      <c r="U48" s="104"/>
      <c r="V48" s="105"/>
      <c r="W48" s="105"/>
    </row>
    <row r="49" spans="1:23" s="126" customFormat="1" ht="12.75" customHeight="1" x14ac:dyDescent="0.2">
      <c r="A49" s="107" t="s">
        <v>38</v>
      </c>
      <c r="B49" s="185" t="s">
        <v>758</v>
      </c>
      <c r="C49" s="86"/>
      <c r="D49" s="87"/>
      <c r="E49" s="87"/>
      <c r="F49" s="121"/>
      <c r="G49" s="122"/>
      <c r="H49" s="123"/>
      <c r="I49" s="105" t="b">
        <f>AND(DANE!$B$22="TAK",D49&lt;=$C49)</f>
        <v>0</v>
      </c>
      <c r="J49" s="106" t="b">
        <f>AND(OR(DANE!$B$37="niebutelkowane",DANE!$B$37="butelkowane i niebutelkowane"),E49&lt;=$C49)</f>
        <v>0</v>
      </c>
      <c r="K49" s="121"/>
      <c r="L49" s="124"/>
      <c r="M49" s="123"/>
      <c r="N49" s="123"/>
      <c r="O49" s="121"/>
      <c r="P49" s="124"/>
      <c r="Q49" s="123"/>
      <c r="R49" s="123"/>
      <c r="S49" s="125"/>
      <c r="T49" s="121"/>
      <c r="U49" s="124"/>
      <c r="V49" s="123"/>
      <c r="W49" s="123"/>
    </row>
    <row r="50" spans="1:23" ht="12.75" customHeight="1" x14ac:dyDescent="0.2">
      <c r="A50" s="107" t="s">
        <v>40</v>
      </c>
      <c r="B50" s="112" t="s">
        <v>578</v>
      </c>
      <c r="C50" s="56"/>
      <c r="D50" s="57"/>
      <c r="E50" s="57"/>
      <c r="F50" s="97"/>
      <c r="G50" s="110"/>
      <c r="H50" s="105"/>
      <c r="I50" s="105" t="b">
        <f>AND(DANE!$B$22="TAK",D50&lt;=$C50)</f>
        <v>0</v>
      </c>
      <c r="J50" s="106" t="b">
        <f>AND(OR(DANE!$B$37="niebutelkowane",DANE!$B$37="butelkowane i niebutelkowane"),E50&lt;=$C50)</f>
        <v>0</v>
      </c>
      <c r="K50" s="97"/>
      <c r="L50" s="104"/>
      <c r="M50" s="105"/>
      <c r="N50" s="105"/>
      <c r="O50" s="97"/>
      <c r="P50" s="104"/>
      <c r="Q50" s="105"/>
      <c r="R50" s="105"/>
      <c r="S50" s="106"/>
      <c r="T50" s="97"/>
      <c r="U50" s="104"/>
      <c r="V50" s="105"/>
      <c r="W50" s="105"/>
    </row>
    <row r="51" spans="1:23" ht="12.75" customHeight="1" x14ac:dyDescent="0.2">
      <c r="A51" s="107" t="s">
        <v>41</v>
      </c>
      <c r="B51" s="112" t="s">
        <v>579</v>
      </c>
      <c r="C51" s="56"/>
      <c r="D51" s="57"/>
      <c r="E51" s="57"/>
      <c r="F51" s="97"/>
      <c r="G51" s="110"/>
      <c r="H51" s="105"/>
      <c r="I51" s="105" t="b">
        <f>AND(DANE!$B$22="TAK",D51&lt;=$C51)</f>
        <v>0</v>
      </c>
      <c r="J51" s="106" t="b">
        <f>AND(OR(DANE!$B$37="niebutelkowane",DANE!$B$37="butelkowane i niebutelkowane"),E51&lt;=$C51)</f>
        <v>0</v>
      </c>
      <c r="K51" s="97"/>
      <c r="L51" s="104"/>
      <c r="M51" s="105"/>
      <c r="N51" s="105"/>
      <c r="O51" s="97"/>
      <c r="P51" s="104"/>
      <c r="Q51" s="105"/>
      <c r="R51" s="105"/>
      <c r="S51" s="106"/>
      <c r="T51" s="97"/>
      <c r="U51" s="104"/>
      <c r="V51" s="105"/>
      <c r="W51" s="105"/>
    </row>
    <row r="52" spans="1:23" ht="12.75" customHeight="1" x14ac:dyDescent="0.2">
      <c r="A52" s="107" t="s">
        <v>43</v>
      </c>
      <c r="B52" s="112" t="s">
        <v>33</v>
      </c>
      <c r="C52" s="56"/>
      <c r="D52" s="57"/>
      <c r="E52" s="57"/>
      <c r="F52" s="97"/>
      <c r="G52" s="110"/>
      <c r="H52" s="105"/>
      <c r="I52" s="105" t="b">
        <f>AND(DANE!$B$22="TAK",D52&lt;=$C52)</f>
        <v>0</v>
      </c>
      <c r="J52" s="106" t="b">
        <f>AND(OR(DANE!$B$37="niebutelkowane",DANE!$B$37="butelkowane i niebutelkowane"),E52&lt;=$C52)</f>
        <v>0</v>
      </c>
      <c r="K52" s="97"/>
      <c r="L52" s="104"/>
      <c r="M52" s="105"/>
      <c r="N52" s="105"/>
      <c r="O52" s="97"/>
      <c r="P52" s="104"/>
      <c r="Q52" s="105"/>
      <c r="R52" s="105"/>
      <c r="S52" s="106"/>
      <c r="T52" s="97"/>
      <c r="U52" s="104"/>
      <c r="V52" s="105"/>
      <c r="W52" s="105"/>
    </row>
    <row r="53" spans="1:23" ht="12.75" customHeight="1" x14ac:dyDescent="0.2">
      <c r="A53" s="107" t="s">
        <v>45</v>
      </c>
      <c r="B53" s="112" t="s">
        <v>580</v>
      </c>
      <c r="C53" s="56"/>
      <c r="D53" s="57"/>
      <c r="E53" s="57"/>
      <c r="F53" s="97"/>
      <c r="G53" s="110"/>
      <c r="H53" s="105"/>
      <c r="I53" s="105" t="b">
        <f>AND(DANE!$B$22="TAK",D53&lt;=$C53)</f>
        <v>0</v>
      </c>
      <c r="J53" s="106" t="b">
        <f>AND(OR(DANE!$B$37="niebutelkowane",DANE!$B$37="butelkowane i niebutelkowane"),E53&lt;=$C53)</f>
        <v>0</v>
      </c>
      <c r="K53" s="97"/>
      <c r="L53" s="104"/>
      <c r="M53" s="105"/>
      <c r="N53" s="105"/>
      <c r="O53" s="97"/>
      <c r="P53" s="104"/>
      <c r="Q53" s="105"/>
      <c r="R53" s="105"/>
      <c r="S53" s="106"/>
      <c r="T53" s="97"/>
      <c r="U53" s="104"/>
      <c r="V53" s="105"/>
      <c r="W53" s="105"/>
    </row>
    <row r="54" spans="1:23" ht="12.75" customHeight="1" x14ac:dyDescent="0.2">
      <c r="A54" s="107" t="s">
        <v>46</v>
      </c>
      <c r="B54" s="112" t="s">
        <v>581</v>
      </c>
      <c r="C54" s="56"/>
      <c r="D54" s="57"/>
      <c r="E54" s="57"/>
      <c r="F54" s="97"/>
      <c r="G54" s="110"/>
      <c r="H54" s="105"/>
      <c r="I54" s="105" t="b">
        <f>AND(DANE!$B$22="TAK",D54&lt;=$C54)</f>
        <v>0</v>
      </c>
      <c r="J54" s="106" t="b">
        <f>AND(OR(DANE!$B$37="niebutelkowane",DANE!$B$37="butelkowane i niebutelkowane"),E54&lt;=$C54)</f>
        <v>0</v>
      </c>
      <c r="K54" s="97"/>
      <c r="L54" s="104"/>
      <c r="M54" s="105"/>
      <c r="N54" s="105"/>
      <c r="O54" s="97"/>
      <c r="P54" s="104"/>
      <c r="Q54" s="105"/>
      <c r="R54" s="105"/>
      <c r="S54" s="106"/>
      <c r="T54" s="97"/>
      <c r="U54" s="104"/>
      <c r="V54" s="105"/>
      <c r="W54" s="105"/>
    </row>
    <row r="55" spans="1:23" ht="12.75" customHeight="1" x14ac:dyDescent="0.2">
      <c r="A55" s="107" t="s">
        <v>48</v>
      </c>
      <c r="B55" s="112" t="s">
        <v>37</v>
      </c>
      <c r="C55" s="56"/>
      <c r="D55" s="57"/>
      <c r="E55" s="57"/>
      <c r="F55" s="97"/>
      <c r="G55" s="110"/>
      <c r="H55" s="105"/>
      <c r="I55" s="105" t="b">
        <f>AND(DANE!$B$22="TAK",D55&lt;=$C55)</f>
        <v>0</v>
      </c>
      <c r="J55" s="106" t="b">
        <f>AND(OR(DANE!$B$37="niebutelkowane",DANE!$B$37="butelkowane i niebutelkowane"),E55&lt;=$C55)</f>
        <v>0</v>
      </c>
      <c r="K55" s="97"/>
      <c r="L55" s="104"/>
      <c r="M55" s="105"/>
      <c r="N55" s="105"/>
      <c r="O55" s="97"/>
      <c r="P55" s="104"/>
      <c r="Q55" s="105"/>
      <c r="R55" s="105"/>
      <c r="S55" s="106"/>
      <c r="T55" s="97"/>
      <c r="U55" s="104"/>
      <c r="V55" s="105"/>
      <c r="W55" s="105"/>
    </row>
    <row r="56" spans="1:23" ht="12.75" customHeight="1" x14ac:dyDescent="0.2">
      <c r="A56" s="107" t="s">
        <v>50</v>
      </c>
      <c r="B56" s="112" t="s">
        <v>39</v>
      </c>
      <c r="C56" s="56"/>
      <c r="D56" s="57"/>
      <c r="E56" s="57"/>
      <c r="F56" s="97"/>
      <c r="G56" s="110"/>
      <c r="H56" s="105"/>
      <c r="I56" s="105" t="b">
        <f>AND(DANE!$B$22="TAK",D56&lt;=$C56)</f>
        <v>0</v>
      </c>
      <c r="J56" s="106" t="b">
        <f>AND(OR(DANE!$B$37="niebutelkowane",DANE!$B$37="butelkowane i niebutelkowane"),E56&lt;=$C56)</f>
        <v>0</v>
      </c>
      <c r="K56" s="97"/>
      <c r="L56" s="104"/>
      <c r="M56" s="105"/>
      <c r="N56" s="105"/>
      <c r="O56" s="97"/>
      <c r="P56" s="104"/>
      <c r="Q56" s="105"/>
      <c r="R56" s="105"/>
      <c r="S56" s="106"/>
      <c r="T56" s="97"/>
      <c r="U56" s="127"/>
      <c r="V56" s="105"/>
      <c r="W56" s="105"/>
    </row>
    <row r="57" spans="1:23" ht="12.75" customHeight="1" x14ac:dyDescent="0.2">
      <c r="A57" s="107" t="s">
        <v>52</v>
      </c>
      <c r="B57" s="192" t="s">
        <v>582</v>
      </c>
      <c r="C57" s="56"/>
      <c r="D57" s="57"/>
      <c r="E57" s="57"/>
      <c r="F57" s="97"/>
      <c r="G57" s="110"/>
      <c r="H57" s="105"/>
      <c r="I57" s="105" t="b">
        <f>AND(DANE!$B$22="TAK",D57&lt;=$C57)</f>
        <v>0</v>
      </c>
      <c r="J57" s="106" t="b">
        <f>AND(OR(DANE!$B$37="niebutelkowane",DANE!$B$37="butelkowane i niebutelkowane"),E57&lt;=$C57)</f>
        <v>0</v>
      </c>
      <c r="K57" s="97"/>
      <c r="L57" s="104"/>
      <c r="M57" s="105"/>
      <c r="N57" s="105"/>
      <c r="O57" s="97"/>
      <c r="P57" s="104"/>
      <c r="Q57" s="105"/>
      <c r="R57" s="105"/>
      <c r="S57" s="106"/>
      <c r="T57" s="97"/>
      <c r="U57" s="127"/>
      <c r="V57" s="105"/>
      <c r="W57" s="105"/>
    </row>
    <row r="58" spans="1:23" ht="12.75" customHeight="1" x14ac:dyDescent="0.2">
      <c r="A58" s="107" t="s">
        <v>54</v>
      </c>
      <c r="B58" s="195" t="s">
        <v>583</v>
      </c>
      <c r="C58" s="56"/>
      <c r="D58" s="57"/>
      <c r="E58" s="57"/>
      <c r="F58" s="97"/>
      <c r="G58" s="110"/>
      <c r="H58" s="105"/>
      <c r="I58" s="105" t="b">
        <f>AND(DANE!$B$22="TAK",D58&lt;=$C58)</f>
        <v>0</v>
      </c>
      <c r="J58" s="106" t="b">
        <f>AND(OR(DANE!$B$37="niebutelkowane",DANE!$B$37="butelkowane i niebutelkowane"),E58&lt;=$C58)</f>
        <v>0</v>
      </c>
      <c r="K58" s="97"/>
      <c r="L58" s="104"/>
      <c r="M58" s="105"/>
      <c r="N58" s="105"/>
      <c r="O58" s="97"/>
      <c r="P58" s="104"/>
      <c r="Q58" s="105"/>
      <c r="R58" s="105"/>
      <c r="S58" s="106"/>
      <c r="T58" s="97"/>
      <c r="U58" s="127"/>
      <c r="V58" s="105"/>
      <c r="W58" s="105"/>
    </row>
    <row r="59" spans="1:23" ht="12.75" customHeight="1" x14ac:dyDescent="0.2">
      <c r="A59" s="107" t="s">
        <v>56</v>
      </c>
      <c r="B59" s="195" t="s">
        <v>42</v>
      </c>
      <c r="C59" s="56"/>
      <c r="D59" s="57"/>
      <c r="E59" s="57"/>
      <c r="F59" s="97"/>
      <c r="G59" s="110"/>
      <c r="H59" s="105"/>
      <c r="I59" s="105" t="b">
        <f>AND(DANE!$B$22="TAK",D59&lt;=$C59)</f>
        <v>0</v>
      </c>
      <c r="J59" s="106" t="b">
        <f>AND(OR(DANE!$B$37="niebutelkowane",DANE!$B$37="butelkowane i niebutelkowane"),E59&lt;=$C59)</f>
        <v>0</v>
      </c>
      <c r="K59" s="97"/>
      <c r="L59" s="104"/>
      <c r="M59" s="105"/>
      <c r="N59" s="105"/>
      <c r="O59" s="97"/>
      <c r="P59" s="104"/>
      <c r="Q59" s="105"/>
      <c r="R59" s="105"/>
      <c r="S59" s="106"/>
      <c r="T59" s="97"/>
      <c r="U59" s="127"/>
      <c r="V59" s="128"/>
      <c r="W59" s="102"/>
    </row>
    <row r="60" spans="1:23" ht="12.75" customHeight="1" x14ac:dyDescent="0.2">
      <c r="A60" s="107" t="s">
        <v>57</v>
      </c>
      <c r="B60" s="195" t="s">
        <v>44</v>
      </c>
      <c r="C60" s="56"/>
      <c r="D60" s="57"/>
      <c r="E60" s="57"/>
      <c r="F60" s="97"/>
      <c r="G60" s="110"/>
      <c r="H60" s="105"/>
      <c r="I60" s="105" t="b">
        <f>AND(DANE!$B$22="TAK",D60&lt;=$C60)</f>
        <v>0</v>
      </c>
      <c r="J60" s="106" t="b">
        <f>AND(OR(DANE!$B$37="niebutelkowane",DANE!$B$37="butelkowane i niebutelkowane"),E60&lt;=$C60)</f>
        <v>0</v>
      </c>
      <c r="K60" s="97"/>
      <c r="L60" s="104"/>
      <c r="M60" s="105"/>
      <c r="N60" s="105"/>
      <c r="O60" s="97"/>
      <c r="P60" s="104"/>
      <c r="Q60" s="105"/>
      <c r="R60" s="105"/>
      <c r="S60" s="106"/>
      <c r="T60" s="97"/>
      <c r="U60" s="102"/>
      <c r="V60" s="129"/>
      <c r="W60" s="129"/>
    </row>
    <row r="61" spans="1:23" ht="12.75" customHeight="1" x14ac:dyDescent="0.2">
      <c r="A61" s="107" t="s">
        <v>58</v>
      </c>
      <c r="B61" s="194" t="s">
        <v>584</v>
      </c>
      <c r="C61" s="56"/>
      <c r="D61" s="57"/>
      <c r="E61" s="57"/>
      <c r="F61" s="97"/>
      <c r="G61" s="110"/>
      <c r="H61" s="105"/>
      <c r="I61" s="105" t="b">
        <f>AND(DANE!$B$22="TAK",D61&lt;=$C61)</f>
        <v>0</v>
      </c>
      <c r="J61" s="106" t="b">
        <f>AND(OR(DANE!$B$37="niebutelkowane",DANE!$B$37="butelkowane i niebutelkowane"),E61&lt;=$C61)</f>
        <v>0</v>
      </c>
      <c r="K61" s="97"/>
      <c r="L61" s="104"/>
      <c r="M61" s="105"/>
      <c r="N61" s="105"/>
      <c r="O61" s="97"/>
      <c r="P61" s="104"/>
      <c r="Q61" s="105"/>
      <c r="R61" s="105"/>
      <c r="S61" s="106"/>
      <c r="T61" s="97"/>
      <c r="U61" s="130"/>
      <c r="V61" s="105"/>
      <c r="W61" s="105"/>
    </row>
    <row r="62" spans="1:23" ht="12.75" customHeight="1" x14ac:dyDescent="0.2">
      <c r="A62" s="107" t="s">
        <v>59</v>
      </c>
      <c r="B62" s="195" t="s">
        <v>585</v>
      </c>
      <c r="C62" s="56"/>
      <c r="D62" s="57"/>
      <c r="E62" s="57"/>
      <c r="F62" s="97"/>
      <c r="G62" s="110"/>
      <c r="H62" s="105"/>
      <c r="I62" s="105" t="b">
        <f>AND(DANE!$B$22="TAK",D62&lt;=$C62)</f>
        <v>0</v>
      </c>
      <c r="J62" s="106" t="b">
        <f>AND(OR(DANE!$B$37="niebutelkowane",DANE!$B$37="butelkowane i niebutelkowane"),E62&lt;=$C62)</f>
        <v>0</v>
      </c>
      <c r="K62" s="97"/>
      <c r="L62" s="104"/>
      <c r="M62" s="105"/>
      <c r="N62" s="105"/>
      <c r="O62" s="97"/>
      <c r="P62" s="104"/>
      <c r="Q62" s="105"/>
      <c r="R62" s="105"/>
      <c r="S62" s="106"/>
      <c r="T62" s="97"/>
      <c r="U62" s="130"/>
      <c r="V62" s="105"/>
      <c r="W62" s="105"/>
    </row>
    <row r="63" spans="1:23" ht="12.75" customHeight="1" x14ac:dyDescent="0.2">
      <c r="A63" s="107" t="s">
        <v>60</v>
      </c>
      <c r="B63" s="195" t="s">
        <v>47</v>
      </c>
      <c r="C63" s="56"/>
      <c r="D63" s="57"/>
      <c r="E63" s="57"/>
      <c r="F63" s="131"/>
      <c r="G63" s="131"/>
      <c r="H63" s="132"/>
      <c r="I63" s="105" t="b">
        <f>AND(DANE!$B$22="TAK",D63&lt;=$C63)</f>
        <v>0</v>
      </c>
      <c r="J63" s="106" t="b">
        <f>AND(OR(DANE!$B$37="niebutelkowane",DANE!$B$37="butelkowane i niebutelkowane"),E63&lt;=$C63)</f>
        <v>0</v>
      </c>
      <c r="K63" s="97"/>
      <c r="L63" s="104"/>
      <c r="M63" s="105"/>
      <c r="N63" s="105"/>
      <c r="O63" s="97"/>
      <c r="P63" s="104"/>
      <c r="Q63" s="105"/>
      <c r="R63" s="105"/>
      <c r="S63" s="106"/>
      <c r="T63" s="97"/>
      <c r="U63" s="97"/>
      <c r="V63" s="97"/>
      <c r="W63" s="97"/>
    </row>
    <row r="64" spans="1:23" ht="12.75" customHeight="1" x14ac:dyDescent="0.2">
      <c r="A64" s="107" t="s">
        <v>61</v>
      </c>
      <c r="B64" s="195" t="s">
        <v>49</v>
      </c>
      <c r="C64" s="56"/>
      <c r="D64" s="57"/>
      <c r="E64" s="57"/>
      <c r="F64" s="131"/>
      <c r="G64" s="131"/>
      <c r="H64" s="132"/>
      <c r="I64" s="105" t="b">
        <f>AND(DANE!$B$22="TAK",D64&lt;=$C64)</f>
        <v>0</v>
      </c>
      <c r="J64" s="106" t="b">
        <f>AND(OR(DANE!$B$37="niebutelkowane",DANE!$B$37="butelkowane i niebutelkowane"),E64&lt;=$C64)</f>
        <v>0</v>
      </c>
      <c r="K64" s="97"/>
      <c r="L64" s="97"/>
      <c r="M64" s="106"/>
      <c r="N64" s="106"/>
      <c r="O64" s="97"/>
      <c r="P64" s="104"/>
      <c r="Q64" s="106"/>
      <c r="R64" s="106"/>
      <c r="S64" s="106"/>
      <c r="T64" s="133"/>
      <c r="U64" s="97"/>
      <c r="V64" s="106"/>
      <c r="W64" s="106"/>
    </row>
    <row r="65" spans="1:23" ht="12.75" customHeight="1" x14ac:dyDescent="0.2">
      <c r="A65" s="107" t="s">
        <v>62</v>
      </c>
      <c r="B65" s="195" t="s">
        <v>51</v>
      </c>
      <c r="C65" s="56"/>
      <c r="D65" s="57"/>
      <c r="E65" s="57"/>
      <c r="I65" s="105" t="b">
        <f>AND(DANE!$B$22="TAK",D65&lt;=$C65)</f>
        <v>0</v>
      </c>
      <c r="J65" s="106" t="b">
        <f>AND(OR(DANE!$B$37="niebutelkowane",DANE!$B$37="butelkowane i niebutelkowane"),E65&lt;=$C65)</f>
        <v>0</v>
      </c>
      <c r="K65" s="89"/>
      <c r="L65" s="89"/>
      <c r="O65" s="89"/>
      <c r="P65" s="134"/>
      <c r="T65" s="135"/>
      <c r="U65" s="136"/>
      <c r="V65" s="136"/>
      <c r="W65" s="136"/>
    </row>
    <row r="66" spans="1:23" ht="12.75" customHeight="1" x14ac:dyDescent="0.2">
      <c r="A66" s="107" t="s">
        <v>63</v>
      </c>
      <c r="B66" s="195" t="s">
        <v>53</v>
      </c>
      <c r="C66" s="56"/>
      <c r="D66" s="57"/>
      <c r="E66" s="57"/>
      <c r="I66" s="105" t="b">
        <f>AND(DANE!$B$22="TAK",D66&lt;=$C66)</f>
        <v>0</v>
      </c>
      <c r="J66" s="106" t="b">
        <f>AND(OR(DANE!$B$37="niebutelkowane",DANE!$B$37="butelkowane i niebutelkowane"),E66&lt;=$C66)</f>
        <v>0</v>
      </c>
    </row>
    <row r="67" spans="1:23" ht="12.75" customHeight="1" x14ac:dyDescent="0.2">
      <c r="A67" s="107" t="s">
        <v>65</v>
      </c>
      <c r="B67" s="195" t="s">
        <v>55</v>
      </c>
      <c r="C67" s="56"/>
      <c r="D67" s="57"/>
      <c r="E67" s="57"/>
      <c r="I67" s="105" t="b">
        <f>AND(DANE!$B$22="TAK",D67&lt;=$C67)</f>
        <v>0</v>
      </c>
      <c r="J67" s="106" t="b">
        <f>AND(OR(DANE!$B$37="niebutelkowane",DANE!$B$37="butelkowane i niebutelkowane"),E67&lt;=$C67)</f>
        <v>0</v>
      </c>
    </row>
    <row r="68" spans="1:23" ht="12.75" customHeight="1" x14ac:dyDescent="0.2">
      <c r="A68" s="107" t="s">
        <v>67</v>
      </c>
      <c r="B68" s="195" t="s">
        <v>586</v>
      </c>
      <c r="C68" s="56"/>
      <c r="D68" s="57"/>
      <c r="E68" s="57"/>
      <c r="I68" s="105" t="b">
        <f>AND(DANE!$B$22="TAK",D68&lt;=$C68)</f>
        <v>0</v>
      </c>
      <c r="J68" s="106" t="b">
        <f>AND(OR(DANE!$B$37="niebutelkowane",DANE!$B$37="butelkowane i niebutelkowane"),E68&lt;=$C68)</f>
        <v>0</v>
      </c>
    </row>
    <row r="69" spans="1:23" ht="12.75" customHeight="1" x14ac:dyDescent="0.2">
      <c r="A69" s="107" t="s">
        <v>68</v>
      </c>
      <c r="B69" s="194" t="s">
        <v>588</v>
      </c>
      <c r="C69" s="56"/>
      <c r="D69" s="57"/>
      <c r="E69" s="57"/>
      <c r="I69" s="105" t="b">
        <f>AND(DANE!$B$22="TAK",D69&lt;=$C69)</f>
        <v>0</v>
      </c>
      <c r="J69" s="106" t="b">
        <f>AND(OR(DANE!$B$37="niebutelkowane",DANE!$B$37="butelkowane i niebutelkowane"),E69&lt;=$C69)</f>
        <v>0</v>
      </c>
    </row>
    <row r="70" spans="1:23" ht="12.75" customHeight="1" x14ac:dyDescent="0.2">
      <c r="A70" s="107" t="s">
        <v>70</v>
      </c>
      <c r="B70" s="195" t="s">
        <v>587</v>
      </c>
      <c r="C70" s="56"/>
      <c r="D70" s="57"/>
      <c r="E70" s="57"/>
      <c r="I70" s="105" t="b">
        <f>AND(DANE!$B$22="TAK",D70&lt;=$C70)</f>
        <v>0</v>
      </c>
      <c r="J70" s="106" t="b">
        <f>AND(OR(DANE!$B$37="niebutelkowane",DANE!$B$37="butelkowane i niebutelkowane"),E70&lt;=$C70)</f>
        <v>0</v>
      </c>
    </row>
    <row r="71" spans="1:23" ht="12.75" customHeight="1" x14ac:dyDescent="0.2">
      <c r="A71" s="107" t="s">
        <v>69</v>
      </c>
      <c r="B71" s="195" t="s">
        <v>589</v>
      </c>
      <c r="C71" s="56"/>
      <c r="D71" s="57"/>
      <c r="E71" s="57"/>
      <c r="I71" s="105" t="b">
        <f>AND(DANE!$B$22="TAK",D71&lt;=$C71)</f>
        <v>0</v>
      </c>
      <c r="J71" s="106" t="b">
        <f>AND(OR(DANE!$B$37="niebutelkowane",DANE!$B$37="butelkowane i niebutelkowane"),E71&lt;=$C71)</f>
        <v>0</v>
      </c>
    </row>
    <row r="72" spans="1:23" ht="12.75" customHeight="1" x14ac:dyDescent="0.2">
      <c r="A72" s="107" t="s">
        <v>71</v>
      </c>
      <c r="B72" s="195" t="s">
        <v>590</v>
      </c>
      <c r="C72" s="56"/>
      <c r="D72" s="57"/>
      <c r="E72" s="57"/>
      <c r="I72" s="105" t="b">
        <f>AND(DANE!$B$22="TAK",D72&lt;=$C72)</f>
        <v>0</v>
      </c>
      <c r="J72" s="106" t="b">
        <f>AND(OR(DANE!$B$37="niebutelkowane",DANE!$B$37="butelkowane i niebutelkowane"),E72&lt;=$C72)</f>
        <v>0</v>
      </c>
    </row>
    <row r="73" spans="1:23" ht="12.75" customHeight="1" x14ac:dyDescent="0.2">
      <c r="A73" s="107" t="s">
        <v>73</v>
      </c>
      <c r="B73" s="195" t="s">
        <v>591</v>
      </c>
      <c r="C73" s="56"/>
      <c r="D73" s="57"/>
      <c r="E73" s="57"/>
      <c r="I73" s="105" t="b">
        <f>AND(DANE!$B$22="TAK",D73&lt;=$C73)</f>
        <v>0</v>
      </c>
      <c r="J73" s="106" t="b">
        <f>AND(OR(DANE!$B$37="niebutelkowane",DANE!$B$37="butelkowane i niebutelkowane"),E73&lt;=$C73)</f>
        <v>0</v>
      </c>
    </row>
    <row r="74" spans="1:23" ht="12.75" customHeight="1" x14ac:dyDescent="0.2">
      <c r="A74" s="107" t="s">
        <v>74</v>
      </c>
      <c r="B74" s="192" t="s">
        <v>592</v>
      </c>
      <c r="C74" s="56"/>
      <c r="D74" s="57"/>
      <c r="E74" s="57"/>
      <c r="I74" s="105" t="b">
        <f>AND(DANE!$B$22="TAK",D74&lt;=$C74)</f>
        <v>0</v>
      </c>
      <c r="J74" s="106" t="b">
        <f>AND(OR(DANE!$B$37="niebutelkowane",DANE!$B$37="butelkowane i niebutelkowane"),E74&lt;=$C74)</f>
        <v>0</v>
      </c>
    </row>
    <row r="75" spans="1:23" ht="12.75" customHeight="1" x14ac:dyDescent="0.2">
      <c r="A75" s="107" t="s">
        <v>75</v>
      </c>
      <c r="B75" s="195" t="s">
        <v>593</v>
      </c>
      <c r="C75" s="56"/>
      <c r="D75" s="57"/>
      <c r="E75" s="57"/>
      <c r="I75" s="105" t="b">
        <f>AND(DANE!$B$22="TAK",D75&lt;=$C75)</f>
        <v>0</v>
      </c>
      <c r="J75" s="106" t="b">
        <f>AND(OR(DANE!$B$37="niebutelkowane",DANE!$B$37="butelkowane i niebutelkowane"),E75&lt;=$C75)</f>
        <v>0</v>
      </c>
    </row>
    <row r="76" spans="1:23" ht="12.75" customHeight="1" x14ac:dyDescent="0.2">
      <c r="A76" s="107" t="s">
        <v>77</v>
      </c>
      <c r="B76" s="195" t="s">
        <v>594</v>
      </c>
      <c r="C76" s="56"/>
      <c r="D76" s="57"/>
      <c r="E76" s="57"/>
      <c r="I76" s="105" t="b">
        <f>AND(DANE!$B$22="TAK",D76&lt;=$C76)</f>
        <v>0</v>
      </c>
      <c r="J76" s="106" t="b">
        <f>AND(OR(DANE!$B$37="niebutelkowane",DANE!$B$37="butelkowane i niebutelkowane"),E76&lt;=$C76)</f>
        <v>0</v>
      </c>
    </row>
    <row r="77" spans="1:23" ht="12.75" customHeight="1" x14ac:dyDescent="0.2">
      <c r="A77" s="107" t="s">
        <v>78</v>
      </c>
      <c r="B77" s="112" t="s">
        <v>64</v>
      </c>
      <c r="C77" s="56"/>
      <c r="D77" s="57"/>
      <c r="E77" s="57"/>
      <c r="I77" s="105" t="b">
        <f>AND(DANE!$B$22="TAK",D77&lt;=$C77)</f>
        <v>0</v>
      </c>
      <c r="J77" s="106" t="b">
        <f>AND(OR(DANE!$B$37="niebutelkowane",DANE!$B$37="butelkowane i niebutelkowane"),E77&lt;=$C77)</f>
        <v>0</v>
      </c>
    </row>
    <row r="78" spans="1:23" s="126" customFormat="1" ht="12.75" customHeight="1" x14ac:dyDescent="0.2">
      <c r="A78" s="107" t="s">
        <v>80</v>
      </c>
      <c r="B78" s="185" t="s">
        <v>760</v>
      </c>
      <c r="C78" s="86"/>
      <c r="D78" s="87"/>
      <c r="E78" s="87"/>
      <c r="I78" s="105" t="b">
        <f>AND(DANE!$B$22="TAK",D78&lt;=$C78)</f>
        <v>0</v>
      </c>
      <c r="J78" s="106" t="b">
        <f>AND(OR(DANE!$B$37="niebutelkowane",DANE!$B$37="butelkowane i niebutelkowane"),E78&lt;=$C78)</f>
        <v>0</v>
      </c>
    </row>
    <row r="79" spans="1:23" ht="12.75" customHeight="1" x14ac:dyDescent="0.2">
      <c r="A79" s="107" t="s">
        <v>81</v>
      </c>
      <c r="B79" s="112" t="s">
        <v>66</v>
      </c>
      <c r="C79" s="56"/>
      <c r="D79" s="57"/>
      <c r="E79" s="57"/>
      <c r="I79" s="105" t="b">
        <f>AND(DANE!$B$22="TAK",D79&lt;=$C79)</f>
        <v>0</v>
      </c>
      <c r="J79" s="106" t="b">
        <f>AND(OR(DANE!$B$37="niebutelkowane",DANE!$B$37="butelkowane i niebutelkowane"),E79&lt;=$C79)</f>
        <v>0</v>
      </c>
    </row>
    <row r="80" spans="1:23" ht="12.75" customHeight="1" x14ac:dyDescent="0.2">
      <c r="A80" s="107" t="s">
        <v>82</v>
      </c>
      <c r="B80" s="112" t="s">
        <v>595</v>
      </c>
      <c r="C80" s="56"/>
      <c r="D80" s="57"/>
      <c r="E80" s="57"/>
      <c r="I80" s="105" t="b">
        <f>AND(DANE!$B$22="TAK",D80&lt;=$C80)</f>
        <v>0</v>
      </c>
      <c r="J80" s="106" t="b">
        <f>AND(OR(DANE!$B$37="niebutelkowane",DANE!$B$37="butelkowane i niebutelkowane"),E80&lt;=$C80)</f>
        <v>0</v>
      </c>
    </row>
    <row r="81" spans="1:10" ht="12.75" customHeight="1" x14ac:dyDescent="0.2">
      <c r="A81" s="107" t="s">
        <v>84</v>
      </c>
      <c r="B81" s="112" t="s">
        <v>596</v>
      </c>
      <c r="C81" s="56"/>
      <c r="D81" s="57"/>
      <c r="E81" s="57"/>
      <c r="I81" s="105" t="b">
        <f>AND(DANE!$B$22="TAK",D81&lt;=$C81)</f>
        <v>0</v>
      </c>
      <c r="J81" s="106" t="b">
        <f>AND(OR(DANE!$B$37="niebutelkowane",DANE!$B$37="butelkowane i niebutelkowane"),E81&lt;=$C81)</f>
        <v>0</v>
      </c>
    </row>
    <row r="82" spans="1:10" ht="12.75" customHeight="1" x14ac:dyDescent="0.2">
      <c r="A82" s="107" t="s">
        <v>85</v>
      </c>
      <c r="B82" s="112" t="s">
        <v>597</v>
      </c>
      <c r="C82" s="56"/>
      <c r="D82" s="57"/>
      <c r="E82" s="57"/>
      <c r="I82" s="105" t="b">
        <f>AND(DANE!$B$22="TAK",D82&lt;=$C82)</f>
        <v>0</v>
      </c>
      <c r="J82" s="106" t="b">
        <f>AND(OR(DANE!$B$37="niebutelkowane",DANE!$B$37="butelkowane i niebutelkowane"),E82&lt;=$C82)</f>
        <v>0</v>
      </c>
    </row>
    <row r="83" spans="1:10" ht="12.75" customHeight="1" x14ac:dyDescent="0.2">
      <c r="A83" s="107" t="s">
        <v>87</v>
      </c>
      <c r="B83" s="112" t="s">
        <v>598</v>
      </c>
      <c r="C83" s="56"/>
      <c r="D83" s="57"/>
      <c r="E83" s="57"/>
      <c r="I83" s="105" t="b">
        <f>AND(DANE!$B$22="TAK",D83&lt;=$C83)</f>
        <v>0</v>
      </c>
      <c r="J83" s="106" t="b">
        <f>AND(OR(DANE!$B$37="niebutelkowane",DANE!$B$37="butelkowane i niebutelkowane"),E83&lt;=$C83)</f>
        <v>0</v>
      </c>
    </row>
    <row r="84" spans="1:10" ht="12.75" customHeight="1" x14ac:dyDescent="0.2">
      <c r="A84" s="107" t="s">
        <v>88</v>
      </c>
      <c r="B84" s="112" t="s">
        <v>72</v>
      </c>
      <c r="C84" s="56"/>
      <c r="D84" s="57"/>
      <c r="E84" s="57"/>
      <c r="I84" s="105" t="b">
        <f>AND(DANE!$B$22="TAK",D84&lt;=$C84)</f>
        <v>0</v>
      </c>
      <c r="J84" s="106" t="b">
        <f>AND(OR(DANE!$B$37="niebutelkowane",DANE!$B$37="butelkowane i niebutelkowane"),E84&lt;=$C84)</f>
        <v>0</v>
      </c>
    </row>
    <row r="85" spans="1:10" ht="12.75" customHeight="1" x14ac:dyDescent="0.2">
      <c r="A85" s="107" t="s">
        <v>612</v>
      </c>
      <c r="B85" s="112" t="s">
        <v>599</v>
      </c>
      <c r="C85" s="56"/>
      <c r="D85" s="57"/>
      <c r="E85" s="57"/>
      <c r="I85" s="105" t="b">
        <f>AND(DANE!$B$22="TAK",D85&lt;=$C85)</f>
        <v>0</v>
      </c>
      <c r="J85" s="106" t="b">
        <f>AND(OR(DANE!$B$37="niebutelkowane",DANE!$B$37="butelkowane i niebutelkowane"),E85&lt;=$C85)</f>
        <v>0</v>
      </c>
    </row>
    <row r="86" spans="1:10" ht="12.75" customHeight="1" x14ac:dyDescent="0.2">
      <c r="A86" s="107" t="s">
        <v>91</v>
      </c>
      <c r="B86" s="112" t="s">
        <v>600</v>
      </c>
      <c r="C86" s="56"/>
      <c r="D86" s="57"/>
      <c r="E86" s="57"/>
      <c r="I86" s="105" t="b">
        <f>AND(DANE!$B$22="TAK",D86&lt;=$C86)</f>
        <v>0</v>
      </c>
      <c r="J86" s="106" t="b">
        <f>AND(OR(DANE!$B$37="niebutelkowane",DANE!$B$37="butelkowane i niebutelkowane"),E86&lt;=$C86)</f>
        <v>0</v>
      </c>
    </row>
    <row r="87" spans="1:10" ht="12.75" customHeight="1" x14ac:dyDescent="0.2">
      <c r="A87" s="107" t="s">
        <v>93</v>
      </c>
      <c r="B87" s="192" t="s">
        <v>776</v>
      </c>
      <c r="C87" s="56"/>
      <c r="D87" s="57"/>
      <c r="E87" s="57"/>
      <c r="I87" s="105" t="b">
        <f>AND(DANE!$B$22="TAK",D87&lt;=$C87)</f>
        <v>0</v>
      </c>
      <c r="J87" s="106" t="b">
        <f>AND(OR(DANE!$B$37="niebutelkowane",DANE!$B$37="butelkowane i niebutelkowane"),E87&lt;=$C87)</f>
        <v>0</v>
      </c>
    </row>
    <row r="88" spans="1:10" ht="12.75" customHeight="1" x14ac:dyDescent="0.2">
      <c r="A88" s="107" t="s">
        <v>94</v>
      </c>
      <c r="B88" s="195" t="s">
        <v>76</v>
      </c>
      <c r="C88" s="56"/>
      <c r="D88" s="57"/>
      <c r="E88" s="57"/>
      <c r="I88" s="105" t="b">
        <f>AND(DANE!$B$22="TAK",D88&lt;=$C88)</f>
        <v>0</v>
      </c>
      <c r="J88" s="106" t="b">
        <f>AND(OR(DANE!$B$37="niebutelkowane",DANE!$B$37="butelkowane i niebutelkowane"),E88&lt;=$C88)</f>
        <v>0</v>
      </c>
    </row>
    <row r="89" spans="1:10" ht="12.75" customHeight="1" x14ac:dyDescent="0.2">
      <c r="A89" s="107" t="s">
        <v>95</v>
      </c>
      <c r="B89" s="195" t="s">
        <v>601</v>
      </c>
      <c r="C89" s="56"/>
      <c r="D89" s="57"/>
      <c r="E89" s="57"/>
      <c r="I89" s="105" t="b">
        <f>AND(DANE!$B$22="TAK",D89&lt;=$C89)</f>
        <v>0</v>
      </c>
      <c r="J89" s="106" t="b">
        <f>AND(OR(DANE!$B$37="niebutelkowane",DANE!$B$37="butelkowane i niebutelkowane"),E89&lt;=$C89)</f>
        <v>0</v>
      </c>
    </row>
    <row r="90" spans="1:10" ht="12.75" customHeight="1" x14ac:dyDescent="0.2">
      <c r="A90" s="107" t="s">
        <v>97</v>
      </c>
      <c r="B90" s="195" t="s">
        <v>79</v>
      </c>
      <c r="C90" s="56"/>
      <c r="D90" s="57"/>
      <c r="E90" s="57"/>
      <c r="I90" s="105" t="b">
        <f>AND(DANE!$B$22="TAK",D90&lt;=$C90)</f>
        <v>0</v>
      </c>
      <c r="J90" s="106" t="b">
        <f>AND(OR(DANE!$B$37="niebutelkowane",DANE!$B$37="butelkowane i niebutelkowane"),E90&lt;=$C90)</f>
        <v>0</v>
      </c>
    </row>
    <row r="91" spans="1:10" ht="12.75" customHeight="1" x14ac:dyDescent="0.2">
      <c r="A91" s="107" t="s">
        <v>98</v>
      </c>
      <c r="B91" s="193" t="s">
        <v>602</v>
      </c>
      <c r="C91" s="56"/>
      <c r="D91" s="57"/>
      <c r="E91" s="57"/>
      <c r="I91" s="105" t="b">
        <f>AND(DANE!$B$22="TAK",D91&lt;=$C91)</f>
        <v>0</v>
      </c>
      <c r="J91" s="106" t="b">
        <f>AND(OR(DANE!$B$37="niebutelkowane",DANE!$B$37="butelkowane i niebutelkowane"),E91&lt;=$C91)</f>
        <v>0</v>
      </c>
    </row>
    <row r="92" spans="1:10" ht="12.75" customHeight="1" x14ac:dyDescent="0.2">
      <c r="A92" s="107" t="s">
        <v>99</v>
      </c>
      <c r="B92" s="193" t="s">
        <v>603</v>
      </c>
      <c r="C92" s="56"/>
      <c r="D92" s="57"/>
      <c r="E92" s="57"/>
      <c r="I92" s="105" t="b">
        <f>AND(DANE!$B$22="TAK",D92&lt;=$C92)</f>
        <v>0</v>
      </c>
      <c r="J92" s="106" t="b">
        <f>AND(OR(DANE!$B$37="niebutelkowane",DANE!$B$37="butelkowane i niebutelkowane"),E92&lt;=$C92)</f>
        <v>0</v>
      </c>
    </row>
    <row r="93" spans="1:10" ht="12.75" customHeight="1" x14ac:dyDescent="0.2">
      <c r="A93" s="107" t="s">
        <v>100</v>
      </c>
      <c r="B93" s="193" t="s">
        <v>83</v>
      </c>
      <c r="C93" s="56"/>
      <c r="D93" s="57"/>
      <c r="E93" s="57"/>
      <c r="I93" s="105" t="b">
        <f>AND(DANE!$B$22="TAK",D93&lt;=$C93)</f>
        <v>0</v>
      </c>
      <c r="J93" s="106" t="b">
        <f>AND(OR(DANE!$B$37="niebutelkowane",DANE!$B$37="butelkowane i niebutelkowane"),E93&lt;=$C93)</f>
        <v>0</v>
      </c>
    </row>
    <row r="94" spans="1:10" ht="12.75" customHeight="1" x14ac:dyDescent="0.2">
      <c r="A94" s="107" t="s">
        <v>101</v>
      </c>
      <c r="B94" s="193" t="s">
        <v>604</v>
      </c>
      <c r="C94" s="56"/>
      <c r="D94" s="57"/>
      <c r="E94" s="57"/>
      <c r="I94" s="105" t="b">
        <f>AND(DANE!$B$22="TAK",D94&lt;=$C94)</f>
        <v>0</v>
      </c>
      <c r="J94" s="106" t="b">
        <f>AND(OR(DANE!$B$37="niebutelkowane",DANE!$B$37="butelkowane i niebutelkowane"),E94&lt;=$C94)</f>
        <v>0</v>
      </c>
    </row>
    <row r="95" spans="1:10" ht="12.75" customHeight="1" x14ac:dyDescent="0.2">
      <c r="A95" s="107" t="s">
        <v>102</v>
      </c>
      <c r="B95" s="193" t="s">
        <v>86</v>
      </c>
      <c r="C95" s="56"/>
      <c r="D95" s="57"/>
      <c r="E95" s="57"/>
      <c r="I95" s="105" t="b">
        <f>AND(DANE!$B$22="TAK",D95&lt;=$C95)</f>
        <v>0</v>
      </c>
      <c r="J95" s="106" t="b">
        <f>AND(OR(DANE!$B$37="niebutelkowane",DANE!$B$37="butelkowane i niebutelkowane"),E95&lt;=$C95)</f>
        <v>0</v>
      </c>
    </row>
    <row r="96" spans="1:10" ht="12.75" customHeight="1" x14ac:dyDescent="0.2">
      <c r="A96" s="107" t="s">
        <v>103</v>
      </c>
      <c r="B96" s="193" t="s">
        <v>605</v>
      </c>
      <c r="C96" s="56"/>
      <c r="D96" s="57"/>
      <c r="E96" s="57"/>
      <c r="I96" s="105" t="b">
        <f>AND(DANE!$B$22="TAK",D96&lt;=$C96)</f>
        <v>0</v>
      </c>
      <c r="J96" s="106" t="b">
        <f>AND(OR(DANE!$B$37="niebutelkowane",DANE!$B$37="butelkowane i niebutelkowane"),E96&lt;=$C96)</f>
        <v>0</v>
      </c>
    </row>
    <row r="97" spans="1:10" ht="12.75" customHeight="1" x14ac:dyDescent="0.2">
      <c r="A97" s="107" t="s">
        <v>105</v>
      </c>
      <c r="B97" s="193" t="s">
        <v>89</v>
      </c>
      <c r="C97" s="56"/>
      <c r="D97" s="57"/>
      <c r="E97" s="57"/>
      <c r="I97" s="105" t="b">
        <f>AND(DANE!$B$22="TAK",D97&lt;=$C97)</f>
        <v>0</v>
      </c>
      <c r="J97" s="106" t="b">
        <f>AND(OR(DANE!$B$37="niebutelkowane",DANE!$B$37="butelkowane i niebutelkowane"),E97&lt;=$C97)</f>
        <v>0</v>
      </c>
    </row>
    <row r="98" spans="1:10" ht="12.75" customHeight="1" x14ac:dyDescent="0.2">
      <c r="A98" s="107" t="s">
        <v>107</v>
      </c>
      <c r="B98" s="193" t="s">
        <v>92</v>
      </c>
      <c r="C98" s="56"/>
      <c r="D98" s="57"/>
      <c r="E98" s="57"/>
      <c r="I98" s="105" t="b">
        <f>AND(DANE!$B$22="TAK",D98&lt;=$C98)</f>
        <v>0</v>
      </c>
      <c r="J98" s="106" t="b">
        <f>AND(OR(DANE!$B$37="niebutelkowane",DANE!$B$37="butelkowane i niebutelkowane"),E98&lt;=$C98)</f>
        <v>0</v>
      </c>
    </row>
    <row r="99" spans="1:10" ht="12.75" customHeight="1" x14ac:dyDescent="0.2">
      <c r="A99" s="107" t="s">
        <v>109</v>
      </c>
      <c r="B99" s="193" t="s">
        <v>606</v>
      </c>
      <c r="C99" s="56"/>
      <c r="D99" s="57"/>
      <c r="E99" s="57"/>
      <c r="I99" s="105" t="b">
        <f>AND(DANE!$B$22="TAK",D99&lt;=$C99)</f>
        <v>0</v>
      </c>
      <c r="J99" s="106" t="b">
        <f>AND(OR(DANE!$B$37="niebutelkowane",DANE!$B$37="butelkowane i niebutelkowane"),E99&lt;=$C99)</f>
        <v>0</v>
      </c>
    </row>
    <row r="100" spans="1:10" ht="12.75" customHeight="1" x14ac:dyDescent="0.2">
      <c r="A100" s="107" t="s">
        <v>110</v>
      </c>
      <c r="B100" s="193" t="s">
        <v>607</v>
      </c>
      <c r="C100" s="56"/>
      <c r="D100" s="57"/>
      <c r="E100" s="57"/>
      <c r="I100" s="105" t="b">
        <f>AND(DANE!$B$22="TAK",D100&lt;=$C100)</f>
        <v>0</v>
      </c>
      <c r="J100" s="106" t="b">
        <f>AND(OR(DANE!$B$37="niebutelkowane",DANE!$B$37="butelkowane i niebutelkowane"),E100&lt;=$C100)</f>
        <v>0</v>
      </c>
    </row>
    <row r="101" spans="1:10" ht="12.75" customHeight="1" x14ac:dyDescent="0.2">
      <c r="A101" s="107" t="s">
        <v>111</v>
      </c>
      <c r="B101" s="193" t="s">
        <v>608</v>
      </c>
      <c r="C101" s="56"/>
      <c r="D101" s="57"/>
      <c r="E101" s="57"/>
      <c r="I101" s="105" t="b">
        <f>AND(DANE!$B$22="TAK",D101&lt;=$C101)</f>
        <v>0</v>
      </c>
      <c r="J101" s="106" t="b">
        <f>AND(OR(DANE!$B$37="niebutelkowane",DANE!$B$37="butelkowane i niebutelkowane"),E101&lt;=$C101)</f>
        <v>0</v>
      </c>
    </row>
    <row r="102" spans="1:10" ht="12.75" customHeight="1" x14ac:dyDescent="0.2">
      <c r="A102" s="107" t="s">
        <v>112</v>
      </c>
      <c r="B102" s="192" t="s">
        <v>96</v>
      </c>
      <c r="C102" s="56"/>
      <c r="D102" s="57"/>
      <c r="E102" s="57"/>
      <c r="G102" s="137"/>
      <c r="I102" s="105" t="b">
        <f>AND(DANE!$B$22="TAK",D102&lt;=$C102)</f>
        <v>0</v>
      </c>
      <c r="J102" s="106" t="b">
        <f>AND(OR(DANE!$B$37="niebutelkowane",DANE!$B$37="butelkowane i niebutelkowane"),E102&lt;=$C102)</f>
        <v>0</v>
      </c>
    </row>
    <row r="103" spans="1:10" ht="12.75" customHeight="1" x14ac:dyDescent="0.2">
      <c r="A103" s="107" t="s">
        <v>113</v>
      </c>
      <c r="B103" s="192" t="s">
        <v>609</v>
      </c>
      <c r="C103" s="56"/>
      <c r="D103" s="57"/>
      <c r="E103" s="57"/>
      <c r="G103" s="137"/>
      <c r="I103" s="105" t="b">
        <f>AND(DANE!$B$22="TAK",D103&lt;=$C103)</f>
        <v>0</v>
      </c>
      <c r="J103" s="106" t="b">
        <f>AND(OR(DANE!$B$37="niebutelkowane",DANE!$B$37="butelkowane i niebutelkowane"),E103&lt;=$C103)</f>
        <v>0</v>
      </c>
    </row>
    <row r="104" spans="1:10" ht="12.75" customHeight="1" x14ac:dyDescent="0.2">
      <c r="A104" s="107" t="s">
        <v>114</v>
      </c>
      <c r="B104" s="193" t="s">
        <v>610</v>
      </c>
      <c r="C104" s="56"/>
      <c r="D104" s="57"/>
      <c r="E104" s="57"/>
      <c r="G104" s="137"/>
      <c r="I104" s="105" t="b">
        <f>AND(DANE!$B$22="TAK",D104&lt;=$C104)</f>
        <v>0</v>
      </c>
      <c r="J104" s="106" t="b">
        <f>AND(OR(DANE!$B$37="niebutelkowane",DANE!$B$37="butelkowane i niebutelkowane"),E104&lt;=$C104)</f>
        <v>0</v>
      </c>
    </row>
    <row r="105" spans="1:10" ht="12.75" customHeight="1" x14ac:dyDescent="0.2">
      <c r="A105" s="107" t="s">
        <v>613</v>
      </c>
      <c r="B105" s="193" t="s">
        <v>611</v>
      </c>
      <c r="C105" s="56"/>
      <c r="D105" s="57"/>
      <c r="E105" s="57"/>
      <c r="I105" s="105" t="b">
        <f>AND(DANE!$B$22="TAK",D105&lt;=$C105)</f>
        <v>0</v>
      </c>
      <c r="J105" s="106" t="b">
        <f>AND(OR(DANE!$B$37="niebutelkowane",DANE!$B$37="butelkowane i niebutelkowane"),E105&lt;=$C105)</f>
        <v>0</v>
      </c>
    </row>
    <row r="106" spans="1:10" ht="12.75" customHeight="1" x14ac:dyDescent="0.2">
      <c r="A106" s="107" t="s">
        <v>116</v>
      </c>
      <c r="B106" s="193" t="s">
        <v>657</v>
      </c>
      <c r="C106" s="56"/>
      <c r="D106" s="57"/>
      <c r="E106" s="57"/>
      <c r="I106" s="105" t="b">
        <f>AND(DANE!$B$22="TAK",D106&lt;=$C106)</f>
        <v>0</v>
      </c>
      <c r="J106" s="106" t="b">
        <f>AND(OR(DANE!$B$37="niebutelkowane",DANE!$B$37="butelkowane i niebutelkowane"),E106&lt;=$C106)</f>
        <v>0</v>
      </c>
    </row>
    <row r="107" spans="1:10" ht="12.75" customHeight="1" x14ac:dyDescent="0.2">
      <c r="A107" s="107" t="s">
        <v>118</v>
      </c>
      <c r="B107" s="193" t="s">
        <v>658</v>
      </c>
      <c r="C107" s="56"/>
      <c r="D107" s="57"/>
      <c r="E107" s="57"/>
      <c r="I107" s="105" t="b">
        <f>AND(DANE!$B$22="TAK",D107&lt;=$C107)</f>
        <v>0</v>
      </c>
      <c r="J107" s="106" t="b">
        <f>AND(OR(DANE!$B$37="niebutelkowane",DANE!$B$37="butelkowane i niebutelkowane"),E107&lt;=$C107)</f>
        <v>0</v>
      </c>
    </row>
    <row r="108" spans="1:10" ht="12.75" customHeight="1" x14ac:dyDescent="0.2">
      <c r="A108" s="107" t="s">
        <v>119</v>
      </c>
      <c r="B108" s="193" t="s">
        <v>659</v>
      </c>
      <c r="C108" s="56"/>
      <c r="D108" s="57"/>
      <c r="E108" s="57"/>
      <c r="I108" s="105" t="b">
        <f>AND(DANE!$B$22="TAK",D108&lt;=$C108)</f>
        <v>0</v>
      </c>
      <c r="J108" s="106" t="b">
        <f>AND(OR(DANE!$B$37="niebutelkowane",DANE!$B$37="butelkowane i niebutelkowane"),E108&lt;=$C108)</f>
        <v>0</v>
      </c>
    </row>
    <row r="109" spans="1:10" ht="12.75" customHeight="1" x14ac:dyDescent="0.2">
      <c r="A109" s="107" t="s">
        <v>121</v>
      </c>
      <c r="B109" s="193" t="s">
        <v>660</v>
      </c>
      <c r="C109" s="56"/>
      <c r="D109" s="57"/>
      <c r="E109" s="57"/>
      <c r="I109" s="105" t="b">
        <f>AND(DANE!$B$22="TAK",D109&lt;=$C109)</f>
        <v>0</v>
      </c>
      <c r="J109" s="106" t="b">
        <f>AND(OR(DANE!$B$37="niebutelkowane",DANE!$B$37="butelkowane i niebutelkowane"),E109&lt;=$C109)</f>
        <v>0</v>
      </c>
    </row>
    <row r="110" spans="1:10" ht="12.75" customHeight="1" x14ac:dyDescent="0.2">
      <c r="A110" s="107" t="s">
        <v>123</v>
      </c>
      <c r="B110" s="193" t="s">
        <v>755</v>
      </c>
      <c r="C110" s="56"/>
      <c r="D110" s="57"/>
      <c r="E110" s="57"/>
      <c r="I110" s="105" t="b">
        <f>AND(DANE!$B$22="TAK",D110&lt;=$C110)</f>
        <v>0</v>
      </c>
      <c r="J110" s="106" t="b">
        <f>AND(OR(DANE!$B$37="niebutelkowane",DANE!$B$37="butelkowane i niebutelkowane"),E110&lt;=$C110)</f>
        <v>0</v>
      </c>
    </row>
    <row r="111" spans="1:10" ht="12.75" customHeight="1" x14ac:dyDescent="0.2">
      <c r="A111" s="107" t="s">
        <v>125</v>
      </c>
      <c r="B111" s="193" t="s">
        <v>756</v>
      </c>
      <c r="C111" s="56"/>
      <c r="D111" s="57"/>
      <c r="E111" s="57"/>
      <c r="I111" s="105" t="b">
        <f>AND(DANE!$B$22="TAK",D111&lt;=$C111)</f>
        <v>0</v>
      </c>
      <c r="J111" s="106" t="b">
        <f>AND(OR(DANE!$B$37="niebutelkowane",DANE!$B$37="butelkowane i niebutelkowane"),E111&lt;=$C111)</f>
        <v>0</v>
      </c>
    </row>
    <row r="112" spans="1:10" ht="12.75" customHeight="1" x14ac:dyDescent="0.2">
      <c r="A112" s="107" t="s">
        <v>126</v>
      </c>
      <c r="B112" s="193" t="s">
        <v>104</v>
      </c>
      <c r="C112" s="56"/>
      <c r="D112" s="57"/>
      <c r="E112" s="57"/>
      <c r="I112" s="105" t="b">
        <f>AND(DANE!$B$22="TAK",D112&lt;=$C112)</f>
        <v>0</v>
      </c>
      <c r="J112" s="106" t="b">
        <f>AND(OR(DANE!$B$37="niebutelkowane",DANE!$B$37="butelkowane i niebutelkowane"),E112&lt;=$C112)</f>
        <v>0</v>
      </c>
    </row>
    <row r="113" spans="1:10" ht="12.75" customHeight="1" x14ac:dyDescent="0.2">
      <c r="A113" s="107" t="s">
        <v>128</v>
      </c>
      <c r="B113" s="192" t="s">
        <v>777</v>
      </c>
      <c r="C113" s="56"/>
      <c r="D113" s="57"/>
      <c r="E113" s="57"/>
      <c r="I113" s="105" t="b">
        <f>AND(DANE!$B$22="TAK",D113&lt;=$C113)</f>
        <v>0</v>
      </c>
      <c r="J113" s="106" t="b">
        <f>AND(OR(DANE!$B$37="niebutelkowane",DANE!$B$37="butelkowane i niebutelkowane"),E113&lt;=$C113)</f>
        <v>0</v>
      </c>
    </row>
    <row r="114" spans="1:10" ht="12.75" customHeight="1" x14ac:dyDescent="0.2">
      <c r="A114" s="107" t="s">
        <v>130</v>
      </c>
      <c r="B114" s="192" t="s">
        <v>661</v>
      </c>
      <c r="C114" s="56"/>
      <c r="D114" s="57"/>
      <c r="E114" s="57"/>
      <c r="I114" s="105" t="b">
        <f>AND(DANE!$B$22="TAK",D114&lt;=$C114)</f>
        <v>0</v>
      </c>
      <c r="J114" s="106" t="b">
        <f>AND(OR(DANE!$B$37="niebutelkowane",DANE!$B$37="butelkowane i niebutelkowane"),E114&lt;=$C114)</f>
        <v>0</v>
      </c>
    </row>
    <row r="115" spans="1:10" ht="12.75" customHeight="1" x14ac:dyDescent="0.2">
      <c r="A115" s="107" t="s">
        <v>132</v>
      </c>
      <c r="B115" s="193" t="s">
        <v>106</v>
      </c>
      <c r="C115" s="56"/>
      <c r="D115" s="57"/>
      <c r="E115" s="57"/>
      <c r="I115" s="105" t="b">
        <f>AND(DANE!$B$22="TAK",D115&lt;=$C115)</f>
        <v>0</v>
      </c>
      <c r="J115" s="106" t="b">
        <f>AND(OR(DANE!$B$37="niebutelkowane",DANE!$B$37="butelkowane i niebutelkowane"),E115&lt;=$C115)</f>
        <v>0</v>
      </c>
    </row>
    <row r="116" spans="1:10" ht="12.75" customHeight="1" x14ac:dyDescent="0.2">
      <c r="A116" s="107" t="s">
        <v>744</v>
      </c>
      <c r="B116" s="193" t="s">
        <v>108</v>
      </c>
      <c r="C116" s="56"/>
      <c r="D116" s="57"/>
      <c r="E116" s="57"/>
      <c r="I116" s="105" t="b">
        <f>AND(DANE!$B$22="TAK",D116&lt;=$C116)</f>
        <v>0</v>
      </c>
      <c r="J116" s="106" t="b">
        <f>AND(OR(DANE!$B$37="niebutelkowane",DANE!$B$37="butelkowane i niebutelkowane"),E116&lt;=$C116)</f>
        <v>0</v>
      </c>
    </row>
    <row r="117" spans="1:10" ht="12.75" customHeight="1" x14ac:dyDescent="0.2">
      <c r="A117" s="107" t="s">
        <v>135</v>
      </c>
      <c r="B117" s="193" t="s">
        <v>662</v>
      </c>
      <c r="C117" s="56"/>
      <c r="D117" s="57"/>
      <c r="E117" s="57"/>
      <c r="I117" s="105" t="b">
        <f>AND(DANE!$B$22="TAK",D117&lt;=$C117)</f>
        <v>0</v>
      </c>
      <c r="J117" s="106" t="b">
        <f>AND(OR(DANE!$B$37="niebutelkowane",DANE!$B$37="butelkowane i niebutelkowane"),E117&lt;=$C117)</f>
        <v>0</v>
      </c>
    </row>
    <row r="118" spans="1:10" ht="12.75" customHeight="1" x14ac:dyDescent="0.2">
      <c r="A118" s="107" t="s">
        <v>137</v>
      </c>
      <c r="B118" s="193" t="s">
        <v>663</v>
      </c>
      <c r="C118" s="56"/>
      <c r="D118" s="57"/>
      <c r="E118" s="57"/>
      <c r="I118" s="105" t="b">
        <f>AND(DANE!$B$22="TAK",D118&lt;=$C118)</f>
        <v>0</v>
      </c>
      <c r="J118" s="106" t="b">
        <f>AND(OR(DANE!$B$37="niebutelkowane",DANE!$B$37="butelkowane i niebutelkowane"),E118&lt;=$C118)</f>
        <v>0</v>
      </c>
    </row>
    <row r="119" spans="1:10" ht="12.75" customHeight="1" x14ac:dyDescent="0.2">
      <c r="A119" s="107" t="s">
        <v>614</v>
      </c>
      <c r="B119" s="193" t="s">
        <v>664</v>
      </c>
      <c r="C119" s="56"/>
      <c r="D119" s="57"/>
      <c r="E119" s="57"/>
      <c r="I119" s="105" t="b">
        <f>AND(DANE!$B$22="TAK",D119&lt;=$C119)</f>
        <v>0</v>
      </c>
      <c r="J119" s="106" t="b">
        <f>AND(OR(DANE!$B$37="niebutelkowane",DANE!$B$37="butelkowane i niebutelkowane"),E119&lt;=$C119)</f>
        <v>0</v>
      </c>
    </row>
    <row r="120" spans="1:10" ht="12.75" customHeight="1" x14ac:dyDescent="0.2">
      <c r="A120" s="107" t="s">
        <v>138</v>
      </c>
      <c r="B120" s="193" t="s">
        <v>665</v>
      </c>
      <c r="C120" s="56"/>
      <c r="D120" s="57"/>
      <c r="E120" s="57"/>
      <c r="I120" s="105" t="b">
        <f>AND(DANE!$B$22="TAK",D120&lt;=$C120)</f>
        <v>0</v>
      </c>
      <c r="J120" s="106" t="b">
        <f>AND(OR(DANE!$B$37="niebutelkowane",DANE!$B$37="butelkowane i niebutelkowane"),E120&lt;=$C120)</f>
        <v>0</v>
      </c>
    </row>
    <row r="121" spans="1:10" ht="12.75" customHeight="1" x14ac:dyDescent="0.2">
      <c r="A121" s="107" t="s">
        <v>139</v>
      </c>
      <c r="B121" s="193" t="s">
        <v>666</v>
      </c>
      <c r="C121" s="56"/>
      <c r="D121" s="57"/>
      <c r="E121" s="57"/>
      <c r="I121" s="105" t="b">
        <f>AND(DANE!$B$22="TAK",D121&lt;=$C121)</f>
        <v>0</v>
      </c>
      <c r="J121" s="106" t="b">
        <f>AND(OR(DANE!$B$37="niebutelkowane",DANE!$B$37="butelkowane i niebutelkowane"),E121&lt;=$C121)</f>
        <v>0</v>
      </c>
    </row>
    <row r="122" spans="1:10" ht="12.75" customHeight="1" x14ac:dyDescent="0.2">
      <c r="A122" s="107" t="s">
        <v>141</v>
      </c>
      <c r="B122" s="193" t="s">
        <v>117</v>
      </c>
      <c r="C122" s="56"/>
      <c r="D122" s="57"/>
      <c r="E122" s="57"/>
      <c r="I122" s="105" t="b">
        <f>AND(DANE!$B$22="TAK",D122&lt;=$C122)</f>
        <v>0</v>
      </c>
      <c r="J122" s="106" t="b">
        <f>AND(OR(DANE!$B$37="niebutelkowane",DANE!$B$37="butelkowane i niebutelkowane"),E122&lt;=$C122)</f>
        <v>0</v>
      </c>
    </row>
    <row r="123" spans="1:10" ht="12.75" customHeight="1" x14ac:dyDescent="0.2">
      <c r="A123" s="107" t="s">
        <v>143</v>
      </c>
      <c r="B123" s="193" t="s">
        <v>667</v>
      </c>
      <c r="C123" s="56"/>
      <c r="D123" s="57"/>
      <c r="E123" s="57"/>
      <c r="I123" s="105" t="b">
        <f>AND(DANE!$B$22="TAK",D123&lt;=$C123)</f>
        <v>0</v>
      </c>
      <c r="J123" s="106" t="b">
        <f>AND(OR(DANE!$B$37="niebutelkowane",DANE!$B$37="butelkowane i niebutelkowane"),E123&lt;=$C123)</f>
        <v>0</v>
      </c>
    </row>
    <row r="124" spans="1:10" ht="12.75" customHeight="1" x14ac:dyDescent="0.2">
      <c r="A124" s="107" t="s">
        <v>145</v>
      </c>
      <c r="B124" s="193" t="s">
        <v>120</v>
      </c>
      <c r="C124" s="56"/>
      <c r="D124" s="57"/>
      <c r="E124" s="57"/>
      <c r="I124" s="105" t="b">
        <f>AND(DANE!$B$22="TAK",D124&lt;=$C124)</f>
        <v>0</v>
      </c>
      <c r="J124" s="106" t="b">
        <f>AND(OR(DANE!$B$37="niebutelkowane",DANE!$B$37="butelkowane i niebutelkowane"),E124&lt;=$C124)</f>
        <v>0</v>
      </c>
    </row>
    <row r="125" spans="1:10" ht="12.75" customHeight="1" x14ac:dyDescent="0.2">
      <c r="A125" s="107" t="s">
        <v>147</v>
      </c>
      <c r="B125" s="193" t="s">
        <v>122</v>
      </c>
      <c r="C125" s="56"/>
      <c r="D125" s="57"/>
      <c r="E125" s="57"/>
      <c r="I125" s="105" t="b">
        <f>AND(DANE!$B$22="TAK",D125&lt;=$C125)</f>
        <v>0</v>
      </c>
      <c r="J125" s="106" t="b">
        <f>AND(OR(DANE!$B$37="niebutelkowane",DANE!$B$37="butelkowane i niebutelkowane"),E125&lt;=$C125)</f>
        <v>0</v>
      </c>
    </row>
    <row r="126" spans="1:10" ht="12.75" customHeight="1" x14ac:dyDescent="0.2">
      <c r="A126" s="107" t="s">
        <v>148</v>
      </c>
      <c r="B126" s="193" t="s">
        <v>124</v>
      </c>
      <c r="C126" s="56"/>
      <c r="D126" s="57"/>
      <c r="E126" s="57"/>
      <c r="I126" s="105" t="b">
        <f>AND(DANE!$B$22="TAK",D126&lt;=$C126)</f>
        <v>0</v>
      </c>
      <c r="J126" s="106" t="b">
        <f>AND(OR(DANE!$B$37="niebutelkowane",DANE!$B$37="butelkowane i niebutelkowane"),E126&lt;=$C126)</f>
        <v>0</v>
      </c>
    </row>
    <row r="127" spans="1:10" ht="12.75" customHeight="1" x14ac:dyDescent="0.2">
      <c r="A127" s="107" t="s">
        <v>149</v>
      </c>
      <c r="B127" s="193" t="s">
        <v>668</v>
      </c>
      <c r="C127" s="56"/>
      <c r="D127" s="57"/>
      <c r="E127" s="57"/>
      <c r="I127" s="105" t="b">
        <f>AND(DANE!$B$22="TAK",D127&lt;=$C127)</f>
        <v>0</v>
      </c>
      <c r="J127" s="106" t="b">
        <f>AND(OR(DANE!$B$37="niebutelkowane",DANE!$B$37="butelkowane i niebutelkowane"),E127&lt;=$C127)</f>
        <v>0</v>
      </c>
    </row>
    <row r="128" spans="1:10" ht="12.75" customHeight="1" x14ac:dyDescent="0.2">
      <c r="A128" s="107" t="s">
        <v>615</v>
      </c>
      <c r="B128" s="193" t="s">
        <v>127</v>
      </c>
      <c r="C128" s="56"/>
      <c r="D128" s="57"/>
      <c r="E128" s="57"/>
      <c r="I128" s="105" t="b">
        <f>AND(DANE!$B$22="TAK",D128&lt;=$C128)</f>
        <v>0</v>
      </c>
      <c r="J128" s="106" t="b">
        <f>AND(OR(DANE!$B$37="niebutelkowane",DANE!$B$37="butelkowane i niebutelkowane"),E128&lt;=$C128)</f>
        <v>0</v>
      </c>
    </row>
    <row r="129" spans="1:10" ht="12.75" customHeight="1" x14ac:dyDescent="0.2">
      <c r="A129" s="107" t="s">
        <v>150</v>
      </c>
      <c r="B129" s="193" t="s">
        <v>129</v>
      </c>
      <c r="C129" s="56"/>
      <c r="D129" s="57"/>
      <c r="E129" s="57"/>
      <c r="I129" s="105" t="b">
        <f>AND(DANE!$B$22="TAK",D129&lt;=$C129)</f>
        <v>0</v>
      </c>
      <c r="J129" s="106" t="b">
        <f>AND(OR(DANE!$B$37="niebutelkowane",DANE!$B$37="butelkowane i niebutelkowane"),E129&lt;=$C129)</f>
        <v>0</v>
      </c>
    </row>
    <row r="130" spans="1:10" ht="12.75" customHeight="1" x14ac:dyDescent="0.2">
      <c r="A130" s="107" t="s">
        <v>152</v>
      </c>
      <c r="B130" s="192" t="s">
        <v>669</v>
      </c>
      <c r="C130" s="56"/>
      <c r="D130" s="57"/>
      <c r="E130" s="57"/>
      <c r="I130" s="105" t="b">
        <f>AND(DANE!$B$22="TAK",D130&lt;=$C130)</f>
        <v>0</v>
      </c>
      <c r="J130" s="106" t="b">
        <f>AND(OR(DANE!$B$37="niebutelkowane",DANE!$B$37="butelkowane i niebutelkowane"),E130&lt;=$C130)</f>
        <v>0</v>
      </c>
    </row>
    <row r="131" spans="1:10" ht="12.75" customHeight="1" x14ac:dyDescent="0.2">
      <c r="A131" s="107" t="s">
        <v>153</v>
      </c>
      <c r="B131" s="193" t="s">
        <v>131</v>
      </c>
      <c r="C131" s="56"/>
      <c r="D131" s="57"/>
      <c r="E131" s="57"/>
      <c r="I131" s="105" t="b">
        <f>AND(DANE!$B$22="TAK",D131&lt;=$C131)</f>
        <v>0</v>
      </c>
      <c r="J131" s="106" t="b">
        <f>AND(OR(DANE!$B$37="niebutelkowane",DANE!$B$37="butelkowane i niebutelkowane"),E131&lt;=$C131)</f>
        <v>0</v>
      </c>
    </row>
    <row r="132" spans="1:10" ht="12.75" customHeight="1" x14ac:dyDescent="0.2">
      <c r="A132" s="107" t="s">
        <v>154</v>
      </c>
      <c r="B132" s="193" t="s">
        <v>133</v>
      </c>
      <c r="C132" s="56"/>
      <c r="D132" s="57"/>
      <c r="E132" s="57"/>
      <c r="I132" s="105" t="b">
        <f>AND(DANE!$B$22="TAK",D132&lt;=$C132)</f>
        <v>0</v>
      </c>
      <c r="J132" s="106" t="b">
        <f>AND(OR(DANE!$B$37="niebutelkowane",DANE!$B$37="butelkowane i niebutelkowane"),E132&lt;=$C132)</f>
        <v>0</v>
      </c>
    </row>
    <row r="133" spans="1:10" ht="12.75" customHeight="1" x14ac:dyDescent="0.2">
      <c r="A133" s="107" t="s">
        <v>155</v>
      </c>
      <c r="B133" s="193" t="s">
        <v>134</v>
      </c>
      <c r="C133" s="56"/>
      <c r="D133" s="57"/>
      <c r="E133" s="57"/>
      <c r="I133" s="105" t="b">
        <f>AND(DANE!$B$22="TAK",D133&lt;=$C133)</f>
        <v>0</v>
      </c>
      <c r="J133" s="106" t="b">
        <f>AND(OR(DANE!$B$37="niebutelkowane",DANE!$B$37="butelkowane i niebutelkowane"),E133&lt;=$C133)</f>
        <v>0</v>
      </c>
    </row>
    <row r="134" spans="1:10" ht="12.75" customHeight="1" x14ac:dyDescent="0.2">
      <c r="A134" s="107" t="s">
        <v>156</v>
      </c>
      <c r="B134" s="193" t="s">
        <v>136</v>
      </c>
      <c r="C134" s="56"/>
      <c r="D134" s="57"/>
      <c r="E134" s="57"/>
      <c r="I134" s="105" t="b">
        <f>AND(DANE!$B$22="TAK",D134&lt;=$C134)</f>
        <v>0</v>
      </c>
      <c r="J134" s="106" t="b">
        <f>AND(OR(DANE!$B$37="niebutelkowane",DANE!$B$37="butelkowane i niebutelkowane"),E134&lt;=$C134)</f>
        <v>0</v>
      </c>
    </row>
    <row r="135" spans="1:10" ht="12.75" customHeight="1" x14ac:dyDescent="0.2">
      <c r="A135" s="107" t="s">
        <v>157</v>
      </c>
      <c r="B135" s="193" t="s">
        <v>670</v>
      </c>
      <c r="C135" s="56"/>
      <c r="D135" s="57"/>
      <c r="E135" s="57"/>
      <c r="I135" s="105" t="b">
        <f>AND(DANE!$B$22="TAK",D135&lt;=$C135)</f>
        <v>0</v>
      </c>
      <c r="J135" s="106" t="b">
        <f>AND(OR(DANE!$B$37="niebutelkowane",DANE!$B$37="butelkowane i niebutelkowane"),E135&lt;=$C135)</f>
        <v>0</v>
      </c>
    </row>
    <row r="136" spans="1:10" ht="12.75" customHeight="1" x14ac:dyDescent="0.2">
      <c r="A136" s="107" t="s">
        <v>158</v>
      </c>
      <c r="B136" s="193" t="s">
        <v>671</v>
      </c>
      <c r="C136" s="56"/>
      <c r="D136" s="57"/>
      <c r="E136" s="57"/>
      <c r="I136" s="105" t="b">
        <f>AND(DANE!$B$22="TAK",D136&lt;=$C136)</f>
        <v>0</v>
      </c>
      <c r="J136" s="106" t="b">
        <f>AND(OR(DANE!$B$37="niebutelkowane",DANE!$B$37="butelkowane i niebutelkowane"),E136&lt;=$C136)</f>
        <v>0</v>
      </c>
    </row>
    <row r="137" spans="1:10" ht="12.75" customHeight="1" x14ac:dyDescent="0.2">
      <c r="A137" s="107" t="s">
        <v>160</v>
      </c>
      <c r="B137" s="193" t="s">
        <v>140</v>
      </c>
      <c r="C137" s="56"/>
      <c r="D137" s="57"/>
      <c r="E137" s="57"/>
      <c r="I137" s="105" t="b">
        <f>AND(DANE!$B$22="TAK",D137&lt;=$C137)</f>
        <v>0</v>
      </c>
      <c r="J137" s="106" t="b">
        <f>AND(OR(DANE!$B$37="niebutelkowane",DANE!$B$37="butelkowane i niebutelkowane"),E137&lt;=$C137)</f>
        <v>0</v>
      </c>
    </row>
    <row r="138" spans="1:10" ht="12.75" customHeight="1" x14ac:dyDescent="0.2">
      <c r="A138" s="107" t="s">
        <v>161</v>
      </c>
      <c r="B138" s="193" t="s">
        <v>142</v>
      </c>
      <c r="C138" s="56"/>
      <c r="D138" s="57"/>
      <c r="E138" s="57"/>
      <c r="I138" s="105" t="b">
        <f>AND(DANE!$B$22="TAK",D138&lt;=$C138)</f>
        <v>0</v>
      </c>
      <c r="J138" s="106" t="b">
        <f>AND(OR(DANE!$B$37="niebutelkowane",DANE!$B$37="butelkowane i niebutelkowane"),E138&lt;=$C138)</f>
        <v>0</v>
      </c>
    </row>
    <row r="139" spans="1:10" ht="12.75" customHeight="1" x14ac:dyDescent="0.2">
      <c r="A139" s="107" t="s">
        <v>162</v>
      </c>
      <c r="B139" s="193" t="s">
        <v>144</v>
      </c>
      <c r="C139" s="56"/>
      <c r="D139" s="57"/>
      <c r="E139" s="57"/>
      <c r="I139" s="105" t="b">
        <f>AND(DANE!$B$22="TAK",D139&lt;=$C139)</f>
        <v>0</v>
      </c>
      <c r="J139" s="106" t="b">
        <f>AND(OR(DANE!$B$37="niebutelkowane",DANE!$B$37="butelkowane i niebutelkowane"),E139&lt;=$C139)</f>
        <v>0</v>
      </c>
    </row>
    <row r="140" spans="1:10" ht="12.75" customHeight="1" x14ac:dyDescent="0.2">
      <c r="A140" s="107" t="s">
        <v>164</v>
      </c>
      <c r="B140" s="193" t="s">
        <v>146</v>
      </c>
      <c r="C140" s="56"/>
      <c r="D140" s="57"/>
      <c r="E140" s="57"/>
      <c r="G140" s="138"/>
      <c r="I140" s="105" t="b">
        <f>AND(DANE!$B$22="TAK",D140&lt;=$C140)</f>
        <v>0</v>
      </c>
      <c r="J140" s="106" t="b">
        <f>AND(OR(DANE!$B$37="niebutelkowane",DANE!$B$37="butelkowane i niebutelkowane"),E140&lt;=$C140)</f>
        <v>0</v>
      </c>
    </row>
    <row r="141" spans="1:10" ht="12.75" customHeight="1" x14ac:dyDescent="0.2">
      <c r="A141" s="107" t="s">
        <v>166</v>
      </c>
      <c r="B141" s="108" t="s">
        <v>672</v>
      </c>
      <c r="C141" s="56"/>
      <c r="D141" s="57"/>
      <c r="E141" s="57"/>
      <c r="I141" s="105" t="b">
        <f>AND(DANE!$B$22="TAK",D141&lt;=$C141)</f>
        <v>0</v>
      </c>
      <c r="J141" s="106" t="b">
        <f>AND(OR(DANE!$B$37="niebutelkowane",DANE!$B$37="butelkowane i niebutelkowane"),E141&lt;=$C141)</f>
        <v>0</v>
      </c>
    </row>
    <row r="142" spans="1:10" ht="12.75" customHeight="1" x14ac:dyDescent="0.2">
      <c r="A142" s="107" t="s">
        <v>168</v>
      </c>
      <c r="B142" s="108" t="s">
        <v>673</v>
      </c>
      <c r="C142" s="56"/>
      <c r="D142" s="57"/>
      <c r="E142" s="57"/>
      <c r="I142" s="105" t="b">
        <f>AND(DANE!$B$22="TAK",D142&lt;=$C142)</f>
        <v>0</v>
      </c>
      <c r="J142" s="106" t="b">
        <f>AND(OR(DANE!$B$37="niebutelkowane",DANE!$B$37="butelkowane i niebutelkowane"),E142&lt;=$C142)</f>
        <v>0</v>
      </c>
    </row>
    <row r="143" spans="1:10" ht="12.75" customHeight="1" x14ac:dyDescent="0.2">
      <c r="A143" s="107" t="s">
        <v>169</v>
      </c>
      <c r="B143" s="108" t="s">
        <v>674</v>
      </c>
      <c r="C143" s="56"/>
      <c r="D143" s="57"/>
      <c r="E143" s="57"/>
      <c r="I143" s="105" t="b">
        <f>AND(DANE!$B$22="TAK",D143&lt;=$C143)</f>
        <v>0</v>
      </c>
      <c r="J143" s="106" t="b">
        <f>AND(OR(DANE!$B$37="niebutelkowane",DANE!$B$37="butelkowane i niebutelkowane"),E143&lt;=$C143)</f>
        <v>0</v>
      </c>
    </row>
    <row r="144" spans="1:10" ht="12.75" customHeight="1" x14ac:dyDescent="0.2">
      <c r="A144" s="107" t="s">
        <v>170</v>
      </c>
      <c r="B144" s="187" t="s">
        <v>151</v>
      </c>
      <c r="C144" s="56"/>
      <c r="D144" s="57"/>
      <c r="E144" s="57"/>
      <c r="I144" s="105" t="b">
        <f>AND(DANE!$B$22="TAK",D144&lt;=$C144)</f>
        <v>0</v>
      </c>
      <c r="J144" s="106" t="b">
        <f>AND(OR(DANE!$B$37="niebutelkowane",DANE!$B$37="butelkowane i niebutelkowane"),E144&lt;=$C144)</f>
        <v>0</v>
      </c>
    </row>
    <row r="145" spans="1:10" ht="12.75" customHeight="1" x14ac:dyDescent="0.2">
      <c r="A145" s="107" t="s">
        <v>171</v>
      </c>
      <c r="B145" s="108" t="s">
        <v>675</v>
      </c>
      <c r="C145" s="56"/>
      <c r="D145" s="57"/>
      <c r="E145" s="57"/>
      <c r="I145" s="105" t="b">
        <f>AND(DANE!$B$22="TAK",D145&lt;=$C145)</f>
        <v>0</v>
      </c>
      <c r="J145" s="106" t="b">
        <f>AND(OR(DANE!$B$37="niebutelkowane",DANE!$B$37="butelkowane i niebutelkowane"),E145&lt;=$C145)</f>
        <v>0</v>
      </c>
    </row>
    <row r="146" spans="1:10" ht="12.75" customHeight="1" x14ac:dyDescent="0.2">
      <c r="A146" s="107" t="s">
        <v>173</v>
      </c>
      <c r="B146" s="108" t="s">
        <v>676</v>
      </c>
      <c r="C146" s="56"/>
      <c r="D146" s="57"/>
      <c r="E146" s="57"/>
      <c r="I146" s="105" t="b">
        <f>AND(DANE!$B$22="TAK",D146&lt;=$C146)</f>
        <v>0</v>
      </c>
      <c r="J146" s="106" t="b">
        <f>AND(OR(DANE!$B$37="niebutelkowane",DANE!$B$37="butelkowane i niebutelkowane"),E146&lt;=$C146)</f>
        <v>0</v>
      </c>
    </row>
    <row r="147" spans="1:10" ht="12.75" customHeight="1" x14ac:dyDescent="0.2">
      <c r="A147" s="107" t="s">
        <v>174</v>
      </c>
      <c r="B147" s="108" t="s">
        <v>677</v>
      </c>
      <c r="C147" s="56"/>
      <c r="D147" s="57"/>
      <c r="E147" s="57"/>
      <c r="I147" s="105" t="b">
        <f>AND(DANE!$B$22="TAK",D147&lt;=$C147)</f>
        <v>0</v>
      </c>
      <c r="J147" s="106" t="b">
        <f>AND(OR(DANE!$B$37="niebutelkowane",DANE!$B$37="butelkowane i niebutelkowane"),E147&lt;=$C147)</f>
        <v>0</v>
      </c>
    </row>
    <row r="148" spans="1:10" ht="12.75" customHeight="1" x14ac:dyDescent="0.2">
      <c r="A148" s="107" t="s">
        <v>175</v>
      </c>
      <c r="B148" s="108" t="s">
        <v>678</v>
      </c>
      <c r="C148" s="56"/>
      <c r="D148" s="57"/>
      <c r="E148" s="57"/>
      <c r="I148" s="105" t="b">
        <f>AND(DANE!$B$22="TAK",D148&lt;=$C148)</f>
        <v>0</v>
      </c>
      <c r="J148" s="106" t="b">
        <f>AND(OR(DANE!$B$37="niebutelkowane",DANE!$B$37="butelkowane i niebutelkowane"),E148&lt;=$C148)</f>
        <v>0</v>
      </c>
    </row>
    <row r="149" spans="1:10" ht="12.75" customHeight="1" x14ac:dyDescent="0.2">
      <c r="A149" s="107" t="s">
        <v>176</v>
      </c>
      <c r="B149" s="108" t="s">
        <v>679</v>
      </c>
      <c r="C149" s="56"/>
      <c r="D149" s="57"/>
      <c r="E149" s="57"/>
      <c r="I149" s="105" t="b">
        <f>AND(DANE!$B$22="TAK",D149&lt;=$C149)</f>
        <v>0</v>
      </c>
      <c r="J149" s="106" t="b">
        <f>AND(OR(DANE!$B$37="niebutelkowane",DANE!$B$37="butelkowane i niebutelkowane"),E149&lt;=$C149)</f>
        <v>0</v>
      </c>
    </row>
    <row r="150" spans="1:10" ht="12.75" customHeight="1" x14ac:dyDescent="0.2">
      <c r="A150" s="107" t="s">
        <v>177</v>
      </c>
      <c r="B150" s="108" t="s">
        <v>680</v>
      </c>
      <c r="C150" s="56"/>
      <c r="D150" s="57"/>
      <c r="E150" s="57"/>
      <c r="I150" s="105" t="b">
        <f>AND(DANE!$B$22="TAK",D150&lt;=$C150)</f>
        <v>0</v>
      </c>
      <c r="J150" s="106" t="b">
        <f>AND(OR(DANE!$B$37="niebutelkowane",DANE!$B$37="butelkowane i niebutelkowane"),E150&lt;=$C150)</f>
        <v>0</v>
      </c>
    </row>
    <row r="151" spans="1:10" ht="12.75" customHeight="1" x14ac:dyDescent="0.2">
      <c r="A151" s="107" t="s">
        <v>178</v>
      </c>
      <c r="B151" s="187" t="s">
        <v>159</v>
      </c>
      <c r="C151" s="56"/>
      <c r="D151" s="57"/>
      <c r="E151" s="57"/>
      <c r="I151" s="105" t="b">
        <f>AND(DANE!$B$22="TAK",D151&lt;=$C151)</f>
        <v>0</v>
      </c>
      <c r="J151" s="106" t="b">
        <f>AND(OR(DANE!$B$37="niebutelkowane",DANE!$B$37="butelkowane i niebutelkowane"),E151&lt;=$C151)</f>
        <v>0</v>
      </c>
    </row>
    <row r="152" spans="1:10" ht="12.75" customHeight="1" x14ac:dyDescent="0.2">
      <c r="A152" s="107" t="s">
        <v>616</v>
      </c>
      <c r="B152" s="108" t="s">
        <v>681</v>
      </c>
      <c r="C152" s="56"/>
      <c r="D152" s="57"/>
      <c r="E152" s="57"/>
      <c r="I152" s="105" t="b">
        <f>AND(DANE!$B$22="TAK",D152&lt;=$C152)</f>
        <v>0</v>
      </c>
      <c r="J152" s="106" t="b">
        <f>AND(OR(DANE!$B$37="niebutelkowane",DANE!$B$37="butelkowane i niebutelkowane"),E152&lt;=$C152)</f>
        <v>0</v>
      </c>
    </row>
    <row r="153" spans="1:10" ht="12.75" customHeight="1" x14ac:dyDescent="0.2">
      <c r="A153" s="107" t="s">
        <v>181</v>
      </c>
      <c r="B153" s="108" t="s">
        <v>682</v>
      </c>
      <c r="C153" s="56"/>
      <c r="D153" s="57"/>
      <c r="E153" s="57"/>
      <c r="I153" s="105" t="b">
        <f>AND(DANE!$B$22="TAK",D153&lt;=$C153)</f>
        <v>0</v>
      </c>
      <c r="J153" s="106" t="b">
        <f>AND(OR(DANE!$B$37="niebutelkowane",DANE!$B$37="butelkowane i niebutelkowane"),E153&lt;=$C153)</f>
        <v>0</v>
      </c>
    </row>
    <row r="154" spans="1:10" ht="12.75" customHeight="1" x14ac:dyDescent="0.2">
      <c r="A154" s="107" t="s">
        <v>182</v>
      </c>
      <c r="B154" s="187" t="s">
        <v>163</v>
      </c>
      <c r="C154" s="56"/>
      <c r="D154" s="57"/>
      <c r="E154" s="57"/>
      <c r="I154" s="105" t="b">
        <f>AND(DANE!$B$22="TAK",D154&lt;=$C154)</f>
        <v>0</v>
      </c>
      <c r="J154" s="106" t="b">
        <f>AND(OR(DANE!$B$37="niebutelkowane",DANE!$B$37="butelkowane i niebutelkowane"),E154&lt;=$C154)</f>
        <v>0</v>
      </c>
    </row>
    <row r="155" spans="1:10" ht="12.75" customHeight="1" x14ac:dyDescent="0.2">
      <c r="A155" s="107" t="s">
        <v>184</v>
      </c>
      <c r="B155" s="187" t="s">
        <v>165</v>
      </c>
      <c r="C155" s="56"/>
      <c r="D155" s="57"/>
      <c r="E155" s="57"/>
      <c r="I155" s="105" t="b">
        <f>AND(DANE!$B$22="TAK",D155&lt;=$C155)</f>
        <v>0</v>
      </c>
      <c r="J155" s="106" t="b">
        <f>AND(OR(DANE!$B$37="niebutelkowane",DANE!$B$37="butelkowane i niebutelkowane"),E155&lt;=$C155)</f>
        <v>0</v>
      </c>
    </row>
    <row r="156" spans="1:10" ht="12.75" customHeight="1" x14ac:dyDescent="0.2">
      <c r="A156" s="107" t="s">
        <v>186</v>
      </c>
      <c r="B156" s="187" t="s">
        <v>167</v>
      </c>
      <c r="C156" s="56"/>
      <c r="D156" s="57"/>
      <c r="E156" s="57"/>
      <c r="I156" s="105" t="b">
        <f>AND(DANE!$B$22="TAK",D156&lt;=$C156)</f>
        <v>0</v>
      </c>
      <c r="J156" s="106" t="b">
        <f>AND(OR(DANE!$B$37="niebutelkowane",DANE!$B$37="butelkowane i niebutelkowane"),E156&lt;=$C156)</f>
        <v>0</v>
      </c>
    </row>
    <row r="157" spans="1:10" ht="12.75" customHeight="1" x14ac:dyDescent="0.2">
      <c r="A157" s="107" t="s">
        <v>188</v>
      </c>
      <c r="B157" s="108" t="s">
        <v>683</v>
      </c>
      <c r="C157" s="56"/>
      <c r="D157" s="57"/>
      <c r="E157" s="57"/>
      <c r="I157" s="105" t="b">
        <f>AND(DANE!$B$22="TAK",D157&lt;=$C157)</f>
        <v>0</v>
      </c>
      <c r="J157" s="106" t="b">
        <f>AND(OR(DANE!$B$37="niebutelkowane",DANE!$B$37="butelkowane i niebutelkowane"),E157&lt;=$C157)</f>
        <v>0</v>
      </c>
    </row>
    <row r="158" spans="1:10" ht="12.75" customHeight="1" x14ac:dyDescent="0.2">
      <c r="A158" s="107" t="s">
        <v>187</v>
      </c>
      <c r="B158" s="108" t="s">
        <v>684</v>
      </c>
      <c r="C158" s="56"/>
      <c r="D158" s="57"/>
      <c r="E158" s="57"/>
      <c r="I158" s="105" t="b">
        <f>AND(DANE!$B$22="TAK",D158&lt;=$C158)</f>
        <v>0</v>
      </c>
      <c r="J158" s="106" t="b">
        <f>AND(OR(DANE!$B$37="niebutelkowane",DANE!$B$37="butelkowane i niebutelkowane"),E158&lt;=$C158)</f>
        <v>0</v>
      </c>
    </row>
    <row r="159" spans="1:10" s="126" customFormat="1" ht="12.75" customHeight="1" x14ac:dyDescent="0.2">
      <c r="A159" s="107" t="s">
        <v>189</v>
      </c>
      <c r="B159" s="188" t="s">
        <v>761</v>
      </c>
      <c r="C159" s="86"/>
      <c r="D159" s="87"/>
      <c r="E159" s="87"/>
      <c r="I159" s="105" t="b">
        <f>AND(DANE!$B$22="TAK",D159&lt;=$C159)</f>
        <v>0</v>
      </c>
      <c r="J159" s="106" t="b">
        <f>AND(OR(DANE!$B$37="niebutelkowane",DANE!$B$37="butelkowane i niebutelkowane"),E159&lt;=$C159)</f>
        <v>0</v>
      </c>
    </row>
    <row r="160" spans="1:10" s="126" customFormat="1" ht="12.75" customHeight="1" x14ac:dyDescent="0.2">
      <c r="A160" s="107" t="s">
        <v>191</v>
      </c>
      <c r="B160" s="188" t="s">
        <v>762</v>
      </c>
      <c r="C160" s="86"/>
      <c r="D160" s="87"/>
      <c r="E160" s="87"/>
      <c r="I160" s="105" t="b">
        <f>AND(DANE!$B$22="TAK",D160&lt;=$C160)</f>
        <v>0</v>
      </c>
      <c r="J160" s="106" t="b">
        <f>AND(OR(DANE!$B$37="niebutelkowane",DANE!$B$37="butelkowane i niebutelkowane"),E160&lt;=$C160)</f>
        <v>0</v>
      </c>
    </row>
    <row r="161" spans="1:10" ht="12.75" customHeight="1" x14ac:dyDescent="0.2">
      <c r="A161" s="107" t="s">
        <v>193</v>
      </c>
      <c r="B161" s="108" t="s">
        <v>685</v>
      </c>
      <c r="C161" s="56"/>
      <c r="D161" s="57"/>
      <c r="E161" s="57"/>
      <c r="I161" s="105" t="b">
        <f>AND(DANE!$B$22="TAK",D161&lt;=$C161)</f>
        <v>0</v>
      </c>
      <c r="J161" s="106" t="b">
        <f>AND(OR(DANE!$B$37="niebutelkowane",DANE!$B$37="butelkowane i niebutelkowane"),E161&lt;=$C161)</f>
        <v>0</v>
      </c>
    </row>
    <row r="162" spans="1:10" ht="12.75" customHeight="1" x14ac:dyDescent="0.2">
      <c r="A162" s="107" t="s">
        <v>195</v>
      </c>
      <c r="B162" s="187" t="s">
        <v>172</v>
      </c>
      <c r="C162" s="56"/>
      <c r="D162" s="57"/>
      <c r="E162" s="57"/>
      <c r="I162" s="105" t="b">
        <f>AND(DANE!$B$22="TAK",D162&lt;=$C162)</f>
        <v>0</v>
      </c>
      <c r="J162" s="106" t="b">
        <f>AND(OR(DANE!$B$37="niebutelkowane",DANE!$B$37="butelkowane i niebutelkowane"),E162&lt;=$C162)</f>
        <v>0</v>
      </c>
    </row>
    <row r="163" spans="1:10" ht="12.75" customHeight="1" x14ac:dyDescent="0.2">
      <c r="A163" s="107" t="s">
        <v>197</v>
      </c>
      <c r="B163" s="108" t="s">
        <v>686</v>
      </c>
      <c r="C163" s="56"/>
      <c r="D163" s="57"/>
      <c r="E163" s="57"/>
      <c r="I163" s="105" t="b">
        <f>AND(DANE!$B$22="TAK",D163&lt;=$C163)</f>
        <v>0</v>
      </c>
      <c r="J163" s="106" t="b">
        <f>AND(OR(DANE!$B$37="niebutelkowane",DANE!$B$37="butelkowane i niebutelkowane"),E163&lt;=$C163)</f>
        <v>0</v>
      </c>
    </row>
    <row r="164" spans="1:10" ht="12.75" customHeight="1" x14ac:dyDescent="0.2">
      <c r="A164" s="107" t="s">
        <v>198</v>
      </c>
      <c r="B164" s="108" t="s">
        <v>687</v>
      </c>
      <c r="C164" s="56"/>
      <c r="D164" s="57"/>
      <c r="E164" s="57"/>
      <c r="I164" s="105" t="b">
        <f>AND(DANE!$B$22="TAK",D164&lt;=$C164)</f>
        <v>0</v>
      </c>
      <c r="J164" s="106" t="b">
        <f>AND(OR(DANE!$B$37="niebutelkowane",DANE!$B$37="butelkowane i niebutelkowane"),E164&lt;=$C164)</f>
        <v>0</v>
      </c>
    </row>
    <row r="165" spans="1:10" ht="12.75" customHeight="1" x14ac:dyDescent="0.2">
      <c r="A165" s="107" t="s">
        <v>201</v>
      </c>
      <c r="B165" s="108" t="s">
        <v>688</v>
      </c>
      <c r="C165" s="56"/>
      <c r="D165" s="57"/>
      <c r="E165" s="57"/>
      <c r="I165" s="105" t="b">
        <f>AND(DANE!$B$22="TAK",D165&lt;=$C165)</f>
        <v>0</v>
      </c>
      <c r="J165" s="106" t="b">
        <f>AND(OR(DANE!$B$37="niebutelkowane",DANE!$B$37="butelkowane i niebutelkowane"),E165&lt;=$C165)</f>
        <v>0</v>
      </c>
    </row>
    <row r="166" spans="1:10" ht="12.75" customHeight="1" x14ac:dyDescent="0.2">
      <c r="A166" s="107" t="s">
        <v>202</v>
      </c>
      <c r="B166" s="108" t="s">
        <v>689</v>
      </c>
      <c r="C166" s="56"/>
      <c r="D166" s="57"/>
      <c r="E166" s="57"/>
      <c r="I166" s="105" t="b">
        <f>AND(DANE!$B$22="TAK",D166&lt;=$C166)</f>
        <v>0</v>
      </c>
      <c r="J166" s="106" t="b">
        <f>AND(OR(DANE!$B$37="niebutelkowane",DANE!$B$37="butelkowane i niebutelkowane"),E166&lt;=$C166)</f>
        <v>0</v>
      </c>
    </row>
    <row r="167" spans="1:10" ht="12.75" customHeight="1" x14ac:dyDescent="0.2">
      <c r="A167" s="107" t="s">
        <v>204</v>
      </c>
      <c r="B167" s="108" t="s">
        <v>690</v>
      </c>
      <c r="C167" s="56"/>
      <c r="D167" s="57"/>
      <c r="E167" s="57"/>
      <c r="I167" s="105" t="b">
        <f>AND(DANE!$B$22="TAK",D167&lt;=$C167)</f>
        <v>0</v>
      </c>
      <c r="J167" s="106" t="b">
        <f>AND(OR(DANE!$B$37="niebutelkowane",DANE!$B$37="butelkowane i niebutelkowane"),E167&lt;=$C167)</f>
        <v>0</v>
      </c>
    </row>
    <row r="168" spans="1:10" ht="12.75" customHeight="1" x14ac:dyDescent="0.2">
      <c r="A168" s="107" t="s">
        <v>205</v>
      </c>
      <c r="B168" s="187" t="s">
        <v>179</v>
      </c>
      <c r="C168" s="56"/>
      <c r="D168" s="57"/>
      <c r="E168" s="57"/>
      <c r="I168" s="105" t="b">
        <f>AND(DANE!$B$22="TAK",D168&lt;=$C168)</f>
        <v>0</v>
      </c>
      <c r="J168" s="106" t="b">
        <f>AND(OR(DANE!$B$37="niebutelkowane",DANE!$B$37="butelkowane i niebutelkowane"),E168&lt;=$C168)</f>
        <v>0</v>
      </c>
    </row>
    <row r="169" spans="1:10" ht="12.75" customHeight="1" x14ac:dyDescent="0.2">
      <c r="A169" s="107" t="s">
        <v>206</v>
      </c>
      <c r="B169" s="108" t="s">
        <v>691</v>
      </c>
      <c r="C169" s="56"/>
      <c r="D169" s="57"/>
      <c r="E169" s="57"/>
      <c r="I169" s="105" t="b">
        <f>AND(DANE!$B$22="TAK",D169&lt;=$C169)</f>
        <v>0</v>
      </c>
      <c r="J169" s="106" t="b">
        <f>AND(OR(DANE!$B$37="niebutelkowane",DANE!$B$37="butelkowane i niebutelkowane"),E169&lt;=$C169)</f>
        <v>0</v>
      </c>
    </row>
    <row r="170" spans="1:10" ht="12.75" customHeight="1" x14ac:dyDescent="0.2">
      <c r="A170" s="107" t="s">
        <v>207</v>
      </c>
      <c r="B170" s="187" t="s">
        <v>183</v>
      </c>
      <c r="C170" s="56"/>
      <c r="D170" s="57"/>
      <c r="E170" s="57"/>
      <c r="I170" s="105" t="b">
        <f>AND(DANE!$B$22="TAK",D170&lt;=$C170)</f>
        <v>0</v>
      </c>
      <c r="J170" s="106" t="b">
        <f>AND(OR(DANE!$B$37="niebutelkowane",DANE!$B$37="butelkowane i niebutelkowane"),E170&lt;=$C170)</f>
        <v>0</v>
      </c>
    </row>
    <row r="171" spans="1:10" ht="12.75" customHeight="1" x14ac:dyDescent="0.2">
      <c r="A171" s="107" t="s">
        <v>209</v>
      </c>
      <c r="B171" s="108" t="s">
        <v>692</v>
      </c>
      <c r="C171" s="56"/>
      <c r="D171" s="57"/>
      <c r="E171" s="57"/>
      <c r="I171" s="105" t="b">
        <f>AND(DANE!$B$22="TAK",D171&lt;=$C171)</f>
        <v>0</v>
      </c>
      <c r="J171" s="106" t="b">
        <f>AND(OR(DANE!$B$37="niebutelkowane",DANE!$B$37="butelkowane i niebutelkowane"),E171&lt;=$C171)</f>
        <v>0</v>
      </c>
    </row>
    <row r="172" spans="1:10" ht="12.75" customHeight="1" x14ac:dyDescent="0.2">
      <c r="A172" s="107" t="s">
        <v>210</v>
      </c>
      <c r="B172" s="108" t="s">
        <v>733</v>
      </c>
      <c r="C172" s="56"/>
      <c r="D172" s="57"/>
      <c r="E172" s="57"/>
      <c r="G172" s="138"/>
      <c r="I172" s="105" t="b">
        <f>AND(DANE!$B$22="TAK",D172&lt;=$C172)</f>
        <v>0</v>
      </c>
      <c r="J172" s="106" t="b">
        <f>AND(OR(DANE!$B$37="niebutelkowane",DANE!$B$37="butelkowane i niebutelkowane"),E172&lt;=$C172)</f>
        <v>0</v>
      </c>
    </row>
    <row r="173" spans="1:10" ht="12.75" customHeight="1" x14ac:dyDescent="0.2">
      <c r="A173" s="107" t="s">
        <v>211</v>
      </c>
      <c r="B173" s="187" t="s">
        <v>185</v>
      </c>
      <c r="C173" s="56"/>
      <c r="D173" s="57"/>
      <c r="E173" s="57"/>
      <c r="G173" s="138"/>
      <c r="I173" s="105" t="b">
        <f>AND(DANE!$B$22="TAK",D173&lt;=$C173)</f>
        <v>0</v>
      </c>
      <c r="J173" s="106" t="b">
        <f>AND(OR(DANE!$B$37="niebutelkowane",DANE!$B$37="butelkowane i niebutelkowane"),E173&lt;=$C173)</f>
        <v>0</v>
      </c>
    </row>
    <row r="174" spans="1:10" ht="12.75" customHeight="1" x14ac:dyDescent="0.2">
      <c r="A174" s="107" t="s">
        <v>213</v>
      </c>
      <c r="B174" s="108" t="s">
        <v>693</v>
      </c>
      <c r="C174" s="56"/>
      <c r="D174" s="57"/>
      <c r="E174" s="57"/>
      <c r="I174" s="105" t="b">
        <f>AND(DANE!$B$22="TAK",D174&lt;=$C174)</f>
        <v>0</v>
      </c>
      <c r="J174" s="106" t="b">
        <f>AND(OR(DANE!$B$37="niebutelkowane",DANE!$B$37="butelkowane i niebutelkowane"),E174&lt;=$C174)</f>
        <v>0</v>
      </c>
    </row>
    <row r="175" spans="1:10" ht="12.75" customHeight="1" x14ac:dyDescent="0.2">
      <c r="A175" s="107" t="s">
        <v>214</v>
      </c>
      <c r="B175" s="108" t="s">
        <v>694</v>
      </c>
      <c r="C175" s="56"/>
      <c r="D175" s="57"/>
      <c r="E175" s="57"/>
      <c r="I175" s="105" t="b">
        <f>AND(DANE!$B$22="TAK",D175&lt;=$C175)</f>
        <v>0</v>
      </c>
      <c r="J175" s="106" t="b">
        <f>AND(OR(DANE!$B$37="niebutelkowane",DANE!$B$37="butelkowane i niebutelkowane"),E175&lt;=$C175)</f>
        <v>0</v>
      </c>
    </row>
    <row r="176" spans="1:10" ht="12.75" customHeight="1" x14ac:dyDescent="0.2">
      <c r="A176" s="107" t="s">
        <v>215</v>
      </c>
      <c r="B176" s="108" t="s">
        <v>695</v>
      </c>
      <c r="C176" s="56"/>
      <c r="D176" s="57"/>
      <c r="E176" s="57"/>
      <c r="I176" s="105" t="b">
        <f>AND(DANE!$B$22="TAK",D176&lt;=$C176)</f>
        <v>0</v>
      </c>
      <c r="J176" s="106" t="b">
        <f>AND(OR(DANE!$B$37="niebutelkowane",DANE!$B$37="butelkowane i niebutelkowane"),E176&lt;=$C176)</f>
        <v>0</v>
      </c>
    </row>
    <row r="177" spans="1:10" ht="12.75" customHeight="1" x14ac:dyDescent="0.2">
      <c r="A177" s="107" t="s">
        <v>217</v>
      </c>
      <c r="B177" s="187" t="s">
        <v>190</v>
      </c>
      <c r="C177" s="56"/>
      <c r="D177" s="57"/>
      <c r="E177" s="57"/>
      <c r="I177" s="105" t="b">
        <f>AND(DANE!$B$22="TAK",D177&lt;=$C177)</f>
        <v>0</v>
      </c>
      <c r="J177" s="106" t="b">
        <f>AND(OR(DANE!$B$37="niebutelkowane",DANE!$B$37="butelkowane i niebutelkowane"),E177&lt;=$C177)</f>
        <v>0</v>
      </c>
    </row>
    <row r="178" spans="1:10" ht="12.75" customHeight="1" x14ac:dyDescent="0.2">
      <c r="A178" s="107" t="s">
        <v>219</v>
      </c>
      <c r="B178" s="187" t="s">
        <v>192</v>
      </c>
      <c r="C178" s="56"/>
      <c r="D178" s="57"/>
      <c r="E178" s="57"/>
      <c r="I178" s="105" t="b">
        <f>AND(DANE!$B$22="TAK",D178&lt;=$C178)</f>
        <v>0</v>
      </c>
      <c r="J178" s="106" t="b">
        <f>AND(OR(DANE!$B$37="niebutelkowane",DANE!$B$37="butelkowane i niebutelkowane"),E178&lt;=$C178)</f>
        <v>0</v>
      </c>
    </row>
    <row r="179" spans="1:10" ht="12.75" customHeight="1" x14ac:dyDescent="0.2">
      <c r="A179" s="107" t="s">
        <v>220</v>
      </c>
      <c r="B179" s="187" t="s">
        <v>196</v>
      </c>
      <c r="C179" s="56"/>
      <c r="D179" s="57"/>
      <c r="E179" s="57"/>
      <c r="I179" s="105" t="b">
        <f>AND(DANE!$B$22="TAK",D179&lt;=$C179)</f>
        <v>0</v>
      </c>
      <c r="J179" s="106" t="b">
        <f>AND(OR(DANE!$B$37="niebutelkowane",DANE!$B$37="butelkowane i niebutelkowane"),E179&lt;=$C179)</f>
        <v>0</v>
      </c>
    </row>
    <row r="180" spans="1:10" ht="12.75" customHeight="1" x14ac:dyDescent="0.2">
      <c r="A180" s="107" t="s">
        <v>222</v>
      </c>
      <c r="B180" s="108" t="s">
        <v>696</v>
      </c>
      <c r="C180" s="56"/>
      <c r="D180" s="57"/>
      <c r="E180" s="57"/>
      <c r="I180" s="105" t="b">
        <f>AND(DANE!$B$22="TAK",D180&lt;=$C180)</f>
        <v>0</v>
      </c>
      <c r="J180" s="106" t="b">
        <f>AND(OR(DANE!$B$37="niebutelkowane",DANE!$B$37="butelkowane i niebutelkowane"),E180&lt;=$C180)</f>
        <v>0</v>
      </c>
    </row>
    <row r="181" spans="1:10" ht="12.75" customHeight="1" x14ac:dyDescent="0.2">
      <c r="A181" s="107" t="s">
        <v>617</v>
      </c>
      <c r="B181" s="187" t="s">
        <v>199</v>
      </c>
      <c r="C181" s="56"/>
      <c r="D181" s="57"/>
      <c r="E181" s="57"/>
      <c r="I181" s="105" t="b">
        <f>AND(DANE!$B$22="TAK",D181&lt;=$C181)</f>
        <v>0</v>
      </c>
      <c r="J181" s="106" t="b">
        <f>AND(OR(DANE!$B$37="niebutelkowane",DANE!$B$37="butelkowane i niebutelkowane"),E181&lt;=$C181)</f>
        <v>0</v>
      </c>
    </row>
    <row r="182" spans="1:10" ht="12.75" customHeight="1" x14ac:dyDescent="0.2">
      <c r="A182" s="107" t="s">
        <v>618</v>
      </c>
      <c r="B182" s="189" t="s">
        <v>200</v>
      </c>
      <c r="C182" s="56"/>
      <c r="D182" s="57"/>
      <c r="E182" s="57"/>
      <c r="I182" s="105" t="b">
        <f>AND(DANE!$B$22="TAK",D182&lt;=$C182)</f>
        <v>0</v>
      </c>
      <c r="J182" s="106" t="b">
        <f>AND(OR(DANE!$B$37="niebutelkowane",DANE!$B$37="butelkowane i niebutelkowane"),E182&lt;=$C182)</f>
        <v>0</v>
      </c>
    </row>
    <row r="183" spans="1:10" ht="12.75" customHeight="1" x14ac:dyDescent="0.2">
      <c r="A183" s="107" t="s">
        <v>225</v>
      </c>
      <c r="B183" s="108" t="s">
        <v>697</v>
      </c>
      <c r="C183" s="56"/>
      <c r="D183" s="57"/>
      <c r="E183" s="57"/>
      <c r="I183" s="105" t="b">
        <f>AND(DANE!$B$22="TAK",D183&lt;=$C183)</f>
        <v>0</v>
      </c>
      <c r="J183" s="106" t="b">
        <f>AND(OR(DANE!$B$37="niebutelkowane",DANE!$B$37="butelkowane i niebutelkowane"),E183&lt;=$C183)</f>
        <v>0</v>
      </c>
    </row>
    <row r="184" spans="1:10" ht="12.75" customHeight="1" x14ac:dyDescent="0.2">
      <c r="A184" s="107" t="s">
        <v>226</v>
      </c>
      <c r="B184" s="187" t="s">
        <v>203</v>
      </c>
      <c r="C184" s="56"/>
      <c r="D184" s="57"/>
      <c r="E184" s="57"/>
      <c r="I184" s="105" t="b">
        <f>AND(DANE!$B$22="TAK",D184&lt;=$C184)</f>
        <v>0</v>
      </c>
      <c r="J184" s="106" t="b">
        <f>AND(OR(DANE!$B$37="niebutelkowane",DANE!$B$37="butelkowane i niebutelkowane"),E184&lt;=$C184)</f>
        <v>0</v>
      </c>
    </row>
    <row r="185" spans="1:10" ht="12.75" customHeight="1" x14ac:dyDescent="0.2">
      <c r="A185" s="107" t="s">
        <v>227</v>
      </c>
      <c r="B185" s="108" t="s">
        <v>698</v>
      </c>
      <c r="C185" s="56"/>
      <c r="D185" s="57"/>
      <c r="E185" s="57"/>
      <c r="I185" s="105" t="b">
        <f>AND(DANE!$B$22="TAK",D185&lt;=$C185)</f>
        <v>0</v>
      </c>
      <c r="J185" s="106" t="b">
        <f>AND(OR(DANE!$B$37="niebutelkowane",DANE!$B$37="butelkowane i niebutelkowane"),E185&lt;=$C185)</f>
        <v>0</v>
      </c>
    </row>
    <row r="186" spans="1:10" ht="12.75" customHeight="1" x14ac:dyDescent="0.2">
      <c r="A186" s="107" t="s">
        <v>229</v>
      </c>
      <c r="B186" s="108" t="s">
        <v>699</v>
      </c>
      <c r="C186" s="56"/>
      <c r="D186" s="57"/>
      <c r="E186" s="57"/>
      <c r="I186" s="105" t="b">
        <f>AND(DANE!$B$22="TAK",D186&lt;=$C186)</f>
        <v>0</v>
      </c>
      <c r="J186" s="106" t="b">
        <f>AND(OR(DANE!$B$37="niebutelkowane",DANE!$B$37="butelkowane i niebutelkowane"),E186&lt;=$C186)</f>
        <v>0</v>
      </c>
    </row>
    <row r="187" spans="1:10" ht="12.75" customHeight="1" x14ac:dyDescent="0.2">
      <c r="A187" s="107" t="s">
        <v>230</v>
      </c>
      <c r="B187" s="108" t="s">
        <v>700</v>
      </c>
      <c r="C187" s="56"/>
      <c r="D187" s="57"/>
      <c r="E187" s="57"/>
      <c r="I187" s="105" t="b">
        <f>AND(DANE!$B$22="TAK",D187&lt;=$C187)</f>
        <v>0</v>
      </c>
      <c r="J187" s="106" t="b">
        <f>AND(OR(DANE!$B$37="niebutelkowane",DANE!$B$37="butelkowane i niebutelkowane"),E187&lt;=$C187)</f>
        <v>0</v>
      </c>
    </row>
    <row r="188" spans="1:10" ht="12.75" customHeight="1" x14ac:dyDescent="0.2">
      <c r="A188" s="107" t="s">
        <v>231</v>
      </c>
      <c r="B188" s="187" t="s">
        <v>208</v>
      </c>
      <c r="C188" s="56"/>
      <c r="D188" s="57"/>
      <c r="E188" s="57"/>
      <c r="I188" s="105" t="b">
        <f>AND(DANE!$B$22="TAK",D188&lt;=$C188)</f>
        <v>0</v>
      </c>
      <c r="J188" s="106" t="b">
        <f>AND(OR(DANE!$B$37="niebutelkowane",DANE!$B$37="butelkowane i niebutelkowane"),E188&lt;=$C188)</f>
        <v>0</v>
      </c>
    </row>
    <row r="189" spans="1:10" ht="12.75" customHeight="1" x14ac:dyDescent="0.2">
      <c r="A189" s="107" t="s">
        <v>232</v>
      </c>
      <c r="B189" s="108" t="s">
        <v>701</v>
      </c>
      <c r="C189" s="56"/>
      <c r="D189" s="57"/>
      <c r="E189" s="57"/>
      <c r="I189" s="105" t="b">
        <f>AND(DANE!$B$22="TAK",D189&lt;=$C189)</f>
        <v>0</v>
      </c>
      <c r="J189" s="106" t="b">
        <f>AND(OR(DANE!$B$37="niebutelkowane",DANE!$B$37="butelkowane i niebutelkowane"),E189&lt;=$C189)</f>
        <v>0</v>
      </c>
    </row>
    <row r="190" spans="1:10" ht="12.75" customHeight="1" x14ac:dyDescent="0.2">
      <c r="A190" s="107" t="s">
        <v>234</v>
      </c>
      <c r="B190" s="108" t="s">
        <v>702</v>
      </c>
      <c r="C190" s="56"/>
      <c r="D190" s="57"/>
      <c r="E190" s="57"/>
      <c r="I190" s="105" t="b">
        <f>AND(DANE!$B$22="TAK",D190&lt;=$C190)</f>
        <v>0</v>
      </c>
      <c r="J190" s="106" t="b">
        <f>AND(OR(DANE!$B$37="niebutelkowane",DANE!$B$37="butelkowane i niebutelkowane"),E190&lt;=$C190)</f>
        <v>0</v>
      </c>
    </row>
    <row r="191" spans="1:10" ht="12.75" customHeight="1" x14ac:dyDescent="0.2">
      <c r="A191" s="107" t="s">
        <v>235</v>
      </c>
      <c r="B191" s="187" t="s">
        <v>212</v>
      </c>
      <c r="C191" s="56"/>
      <c r="D191" s="57"/>
      <c r="E191" s="57"/>
      <c r="I191" s="105" t="b">
        <f>AND(DANE!$B$22="TAK",D191&lt;=$C191)</f>
        <v>0</v>
      </c>
      <c r="J191" s="106" t="b">
        <f>AND(OR(DANE!$B$37="niebutelkowane",DANE!$B$37="butelkowane i niebutelkowane"),E191&lt;=$C191)</f>
        <v>0</v>
      </c>
    </row>
    <row r="192" spans="1:10" ht="12.75" customHeight="1" x14ac:dyDescent="0.2">
      <c r="A192" s="107" t="s">
        <v>236</v>
      </c>
      <c r="B192" s="108" t="s">
        <v>703</v>
      </c>
      <c r="C192" s="56"/>
      <c r="D192" s="57"/>
      <c r="E192" s="57"/>
      <c r="I192" s="105" t="b">
        <f>AND(DANE!$B$22="TAK",D192&lt;=$C192)</f>
        <v>0</v>
      </c>
      <c r="J192" s="106" t="b">
        <f>AND(OR(DANE!$B$37="niebutelkowane",DANE!$B$37="butelkowane i niebutelkowane"),E192&lt;=$C192)</f>
        <v>0</v>
      </c>
    </row>
    <row r="193" spans="1:10" ht="12.75" customHeight="1" x14ac:dyDescent="0.2">
      <c r="A193" s="107" t="s">
        <v>240</v>
      </c>
      <c r="B193" s="108" t="s">
        <v>704</v>
      </c>
      <c r="C193" s="56"/>
      <c r="D193" s="57"/>
      <c r="E193" s="57"/>
      <c r="I193" s="105" t="b">
        <f>AND(DANE!$B$22="TAK",D193&lt;=$C193)</f>
        <v>0</v>
      </c>
      <c r="J193" s="106" t="b">
        <f>AND(OR(DANE!$B$37="niebutelkowane",DANE!$B$37="butelkowane i niebutelkowane"),E193&lt;=$C193)</f>
        <v>0</v>
      </c>
    </row>
    <row r="194" spans="1:10" ht="12.75" customHeight="1" x14ac:dyDescent="0.2">
      <c r="A194" s="107" t="s">
        <v>241</v>
      </c>
      <c r="B194" s="187" t="s">
        <v>216</v>
      </c>
      <c r="C194" s="56"/>
      <c r="D194" s="57"/>
      <c r="E194" s="57"/>
      <c r="I194" s="105" t="b">
        <f>AND(DANE!$B$22="TAK",D194&lt;=$C194)</f>
        <v>0</v>
      </c>
      <c r="J194" s="106" t="b">
        <f>AND(OR(DANE!$B$37="niebutelkowane",DANE!$B$37="butelkowane i niebutelkowane"),E194&lt;=$C194)</f>
        <v>0</v>
      </c>
    </row>
    <row r="195" spans="1:10" ht="12.75" customHeight="1" x14ac:dyDescent="0.2">
      <c r="A195" s="107" t="s">
        <v>243</v>
      </c>
      <c r="B195" s="187" t="s">
        <v>218</v>
      </c>
      <c r="C195" s="56"/>
      <c r="D195" s="57"/>
      <c r="E195" s="57"/>
      <c r="I195" s="105" t="b">
        <f>AND(DANE!$B$22="TAK",D195&lt;=$C195)</f>
        <v>0</v>
      </c>
      <c r="J195" s="106" t="b">
        <f>AND(OR(DANE!$B$37="niebutelkowane",DANE!$B$37="butelkowane i niebutelkowane"),E195&lt;=$C195)</f>
        <v>0</v>
      </c>
    </row>
    <row r="196" spans="1:10" ht="12.75" customHeight="1" x14ac:dyDescent="0.2">
      <c r="A196" s="107" t="s">
        <v>619</v>
      </c>
      <c r="B196" s="108" t="s">
        <v>705</v>
      </c>
      <c r="C196" s="56"/>
      <c r="D196" s="57"/>
      <c r="E196" s="57"/>
      <c r="I196" s="105" t="b">
        <f>AND(DANE!$B$22="TAK",D196&lt;=$C196)</f>
        <v>0</v>
      </c>
      <c r="J196" s="106" t="b">
        <f>AND(OR(DANE!$B$37="niebutelkowane",DANE!$B$37="butelkowane i niebutelkowane"),E196&lt;=$C196)</f>
        <v>0</v>
      </c>
    </row>
    <row r="197" spans="1:10" ht="12.75" customHeight="1" x14ac:dyDescent="0.2">
      <c r="A197" s="107" t="s">
        <v>620</v>
      </c>
      <c r="B197" s="187" t="s">
        <v>221</v>
      </c>
      <c r="C197" s="56"/>
      <c r="D197" s="57"/>
      <c r="E197" s="57"/>
      <c r="I197" s="105" t="b">
        <f>AND(DANE!$B$22="TAK",D197&lt;=$C197)</f>
        <v>0</v>
      </c>
      <c r="J197" s="106" t="b">
        <f>AND(OR(DANE!$B$37="niebutelkowane",DANE!$B$37="butelkowane i niebutelkowane"),E197&lt;=$C197)</f>
        <v>0</v>
      </c>
    </row>
    <row r="198" spans="1:10" ht="12.75" customHeight="1" x14ac:dyDescent="0.2">
      <c r="A198" s="107" t="s">
        <v>621</v>
      </c>
      <c r="B198" s="187" t="s">
        <v>223</v>
      </c>
      <c r="C198" s="56"/>
      <c r="D198" s="57"/>
      <c r="E198" s="57"/>
      <c r="I198" s="105" t="b">
        <f>AND(DANE!$B$22="TAK",D198&lt;=$C198)</f>
        <v>0</v>
      </c>
      <c r="J198" s="106" t="b">
        <f>AND(OR(DANE!$B$37="niebutelkowane",DANE!$B$37="butelkowane i niebutelkowane"),E198&lt;=$C198)</f>
        <v>0</v>
      </c>
    </row>
    <row r="199" spans="1:10" ht="12.75" customHeight="1" x14ac:dyDescent="0.2">
      <c r="A199" s="107" t="s">
        <v>245</v>
      </c>
      <c r="B199" s="186" t="s">
        <v>732</v>
      </c>
      <c r="C199" s="56"/>
      <c r="D199" s="57"/>
      <c r="E199" s="57"/>
      <c r="I199" s="105" t="b">
        <f>AND(DANE!$B$22="TAK",D199&lt;=$C199)</f>
        <v>0</v>
      </c>
      <c r="J199" s="106" t="b">
        <f>AND(OR(DANE!$B$37="niebutelkowane",DANE!$B$37="butelkowane i niebutelkowane"),E199&lt;=$C199)</f>
        <v>0</v>
      </c>
    </row>
    <row r="200" spans="1:10" ht="12.75" customHeight="1" x14ac:dyDescent="0.2">
      <c r="A200" s="107" t="s">
        <v>246</v>
      </c>
      <c r="B200" s="108" t="s">
        <v>706</v>
      </c>
      <c r="C200" s="56"/>
      <c r="D200" s="57"/>
      <c r="E200" s="57"/>
      <c r="I200" s="105" t="b">
        <f>AND(DANE!$B$22="TAK",D200&lt;=$C200)</f>
        <v>0</v>
      </c>
      <c r="J200" s="106" t="b">
        <f>AND(OR(DANE!$B$37="niebutelkowane",DANE!$B$37="butelkowane i niebutelkowane"),E200&lt;=$C200)</f>
        <v>0</v>
      </c>
    </row>
    <row r="201" spans="1:10" ht="12.75" customHeight="1" x14ac:dyDescent="0.2">
      <c r="A201" s="107" t="s">
        <v>248</v>
      </c>
      <c r="B201" s="108" t="s">
        <v>707</v>
      </c>
      <c r="C201" s="56"/>
      <c r="D201" s="57"/>
      <c r="E201" s="57"/>
      <c r="I201" s="105" t="b">
        <f>AND(DANE!$B$22="TAK",D201&lt;=$C201)</f>
        <v>0</v>
      </c>
      <c r="J201" s="106" t="b">
        <f>AND(OR(DANE!$B$37="niebutelkowane",DANE!$B$37="butelkowane i niebutelkowane"),E201&lt;=$C201)</f>
        <v>0</v>
      </c>
    </row>
    <row r="202" spans="1:10" ht="12.75" customHeight="1" x14ac:dyDescent="0.2">
      <c r="A202" s="107" t="s">
        <v>247</v>
      </c>
      <c r="B202" s="187" t="s">
        <v>228</v>
      </c>
      <c r="C202" s="56"/>
      <c r="D202" s="57"/>
      <c r="E202" s="57"/>
      <c r="I202" s="105" t="b">
        <f>AND(DANE!$B$22="TAK",D202&lt;=$C202)</f>
        <v>0</v>
      </c>
      <c r="J202" s="106" t="b">
        <f>AND(OR(DANE!$B$37="niebutelkowane",DANE!$B$37="butelkowane i niebutelkowane"),E202&lt;=$C202)</f>
        <v>0</v>
      </c>
    </row>
    <row r="203" spans="1:10" ht="12.75" customHeight="1" x14ac:dyDescent="0.2">
      <c r="A203" s="107" t="s">
        <v>249</v>
      </c>
      <c r="B203" s="108" t="s">
        <v>708</v>
      </c>
      <c r="C203" s="56"/>
      <c r="D203" s="57"/>
      <c r="E203" s="57"/>
      <c r="I203" s="105" t="b">
        <f>AND(DANE!$B$22="TAK",D203&lt;=$C203)</f>
        <v>0</v>
      </c>
      <c r="J203" s="106" t="b">
        <f>AND(OR(DANE!$B$37="niebutelkowane",DANE!$B$37="butelkowane i niebutelkowane"),E203&lt;=$C203)</f>
        <v>0</v>
      </c>
    </row>
    <row r="204" spans="1:10" ht="12.75" customHeight="1" x14ac:dyDescent="0.2">
      <c r="A204" s="107" t="s">
        <v>250</v>
      </c>
      <c r="B204" s="108" t="s">
        <v>709</v>
      </c>
      <c r="C204" s="56"/>
      <c r="D204" s="57"/>
      <c r="E204" s="57"/>
      <c r="I204" s="105" t="b">
        <f>AND(DANE!$B$22="TAK",D204&lt;=$C204)</f>
        <v>0</v>
      </c>
      <c r="J204" s="106" t="b">
        <f>AND(OR(DANE!$B$37="niebutelkowane",DANE!$B$37="butelkowane i niebutelkowane"),E204&lt;=$C204)</f>
        <v>0</v>
      </c>
    </row>
    <row r="205" spans="1:10" ht="12.75" customHeight="1" x14ac:dyDescent="0.2">
      <c r="A205" s="107" t="s">
        <v>622</v>
      </c>
      <c r="B205" s="108" t="s">
        <v>710</v>
      </c>
      <c r="C205" s="56"/>
      <c r="D205" s="57"/>
      <c r="E205" s="57"/>
      <c r="I205" s="105" t="b">
        <f>AND(DANE!$B$22="TAK",D205&lt;=$C205)</f>
        <v>0</v>
      </c>
      <c r="J205" s="106" t="b">
        <f>AND(OR(DANE!$B$37="niebutelkowane",DANE!$B$37="butelkowane i niebutelkowane"),E205&lt;=$C205)</f>
        <v>0</v>
      </c>
    </row>
    <row r="206" spans="1:10" ht="12.75" customHeight="1" x14ac:dyDescent="0.2">
      <c r="A206" s="107" t="s">
        <v>252</v>
      </c>
      <c r="B206" s="187" t="s">
        <v>233</v>
      </c>
      <c r="C206" s="56"/>
      <c r="D206" s="57"/>
      <c r="E206" s="57"/>
      <c r="I206" s="105" t="b">
        <f>AND(DANE!$B$22="TAK",D206&lt;=$C206)</f>
        <v>0</v>
      </c>
      <c r="J206" s="106" t="b">
        <f>AND(OR(DANE!$B$37="niebutelkowane",DANE!$B$37="butelkowane i niebutelkowane"),E206&lt;=$C206)</f>
        <v>0</v>
      </c>
    </row>
    <row r="207" spans="1:10" ht="12.75" customHeight="1" x14ac:dyDescent="0.2">
      <c r="A207" s="107" t="s">
        <v>623</v>
      </c>
      <c r="B207" s="186" t="s">
        <v>711</v>
      </c>
      <c r="C207" s="56"/>
      <c r="D207" s="57"/>
      <c r="E207" s="57"/>
      <c r="I207" s="105" t="b">
        <f>AND(DANE!$B$22="TAK",D207&lt;=$C207)</f>
        <v>0</v>
      </c>
      <c r="J207" s="106" t="b">
        <f>AND(OR(DANE!$B$37="niebutelkowane",DANE!$B$37="butelkowane i niebutelkowane"),E207&lt;=$C207)</f>
        <v>0</v>
      </c>
    </row>
    <row r="208" spans="1:10" ht="12.75" customHeight="1" x14ac:dyDescent="0.2">
      <c r="A208" s="107" t="s">
        <v>624</v>
      </c>
      <c r="B208" s="108" t="s">
        <v>712</v>
      </c>
      <c r="C208" s="56"/>
      <c r="D208" s="57"/>
      <c r="E208" s="57"/>
      <c r="I208" s="105" t="b">
        <f>AND(DANE!$B$22="TAK",D208&lt;=$C208)</f>
        <v>0</v>
      </c>
      <c r="J208" s="106" t="b">
        <f>AND(OR(DANE!$B$37="niebutelkowane",DANE!$B$37="butelkowane i niebutelkowane"),E208&lt;=$C208)</f>
        <v>0</v>
      </c>
    </row>
    <row r="209" spans="1:10" ht="12.75" customHeight="1" x14ac:dyDescent="0.2">
      <c r="A209" s="107" t="s">
        <v>625</v>
      </c>
      <c r="B209" s="108" t="s">
        <v>713</v>
      </c>
      <c r="C209" s="56"/>
      <c r="D209" s="57"/>
      <c r="E209" s="57"/>
      <c r="I209" s="105" t="b">
        <f>AND(DANE!$B$22="TAK",D209&lt;=$C209)</f>
        <v>0</v>
      </c>
      <c r="J209" s="106" t="b">
        <f>AND(OR(DANE!$B$37="niebutelkowane",DANE!$B$37="butelkowane i niebutelkowane"),E209&lt;=$C209)</f>
        <v>0</v>
      </c>
    </row>
    <row r="210" spans="1:10" ht="12.75" customHeight="1" x14ac:dyDescent="0.2">
      <c r="A210" s="107" t="s">
        <v>626</v>
      </c>
      <c r="B210" s="187" t="s">
        <v>237</v>
      </c>
      <c r="C210" s="56"/>
      <c r="D210" s="57"/>
      <c r="E210" s="57"/>
      <c r="I210" s="105" t="b">
        <f>AND(DANE!$B$22="TAK",D210&lt;=$C210)</f>
        <v>0</v>
      </c>
      <c r="J210" s="106" t="b">
        <f>AND(OR(DANE!$B$37="niebutelkowane",DANE!$B$37="butelkowane i niebutelkowane"),E210&lt;=$C210)</f>
        <v>0</v>
      </c>
    </row>
    <row r="211" spans="1:10" ht="12.75" customHeight="1" x14ac:dyDescent="0.2">
      <c r="A211" s="107" t="s">
        <v>627</v>
      </c>
      <c r="B211" s="189" t="s">
        <v>238</v>
      </c>
      <c r="C211" s="56"/>
      <c r="D211" s="57"/>
      <c r="E211" s="57"/>
      <c r="I211" s="105" t="b">
        <f>AND(DANE!$B$22="TAK",D211&lt;=$C211)</f>
        <v>0</v>
      </c>
      <c r="J211" s="106" t="b">
        <f>AND(OR(DANE!$B$37="niebutelkowane",DANE!$B$37="butelkowane i niebutelkowane"),E211&lt;=$C211)</f>
        <v>0</v>
      </c>
    </row>
    <row r="212" spans="1:10" ht="12.75" customHeight="1" x14ac:dyDescent="0.2">
      <c r="A212" s="107" t="s">
        <v>628</v>
      </c>
      <c r="B212" s="189" t="s">
        <v>239</v>
      </c>
      <c r="C212" s="56"/>
      <c r="D212" s="57"/>
      <c r="E212" s="57"/>
      <c r="I212" s="105" t="b">
        <f>AND(DANE!$B$22="TAK",D212&lt;=$C212)</f>
        <v>0</v>
      </c>
      <c r="J212" s="106" t="b">
        <f>AND(OR(DANE!$B$37="niebutelkowane",DANE!$B$37="butelkowane i niebutelkowane"),E212&lt;=$C212)</f>
        <v>0</v>
      </c>
    </row>
    <row r="213" spans="1:10" ht="12.75" customHeight="1" x14ac:dyDescent="0.2">
      <c r="A213" s="107" t="s">
        <v>629</v>
      </c>
      <c r="B213" s="108" t="s">
        <v>714</v>
      </c>
      <c r="C213" s="56"/>
      <c r="D213" s="57"/>
      <c r="E213" s="57"/>
      <c r="I213" s="105" t="b">
        <f>AND(DANE!$B$22="TAK",D213&lt;=$C213)</f>
        <v>0</v>
      </c>
      <c r="J213" s="106" t="b">
        <f>AND(OR(DANE!$B$37="niebutelkowane",DANE!$B$37="butelkowane i niebutelkowane"),E213&lt;=$C213)</f>
        <v>0</v>
      </c>
    </row>
    <row r="214" spans="1:10" ht="12.75" customHeight="1" x14ac:dyDescent="0.2">
      <c r="A214" s="107" t="s">
        <v>630</v>
      </c>
      <c r="B214" s="187" t="s">
        <v>242</v>
      </c>
      <c r="C214" s="56"/>
      <c r="D214" s="57"/>
      <c r="E214" s="57"/>
      <c r="I214" s="105" t="b">
        <f>AND(DANE!$B$22="TAK",D214&lt;=$C214)</f>
        <v>0</v>
      </c>
      <c r="J214" s="106" t="b">
        <f>AND(OR(DANE!$B$37="niebutelkowane",DANE!$B$37="butelkowane i niebutelkowane"),E214&lt;=$C214)</f>
        <v>0</v>
      </c>
    </row>
    <row r="215" spans="1:10" ht="12.75" customHeight="1" x14ac:dyDescent="0.2">
      <c r="A215" s="107" t="s">
        <v>631</v>
      </c>
      <c r="B215" s="108" t="s">
        <v>715</v>
      </c>
      <c r="C215" s="56"/>
      <c r="D215" s="57"/>
      <c r="E215" s="57"/>
      <c r="I215" s="105" t="b">
        <f>AND(DANE!$B$22="TAK",D215&lt;=$C215)</f>
        <v>0</v>
      </c>
      <c r="J215" s="106" t="b">
        <f>AND(OR(DANE!$B$37="niebutelkowane",DANE!$B$37="butelkowane i niebutelkowane"),E215&lt;=$C215)</f>
        <v>0</v>
      </c>
    </row>
    <row r="216" spans="1:10" ht="12.75" customHeight="1" x14ac:dyDescent="0.2">
      <c r="A216" s="107" t="s">
        <v>632</v>
      </c>
      <c r="B216" s="108" t="s">
        <v>717</v>
      </c>
      <c r="C216" s="56"/>
      <c r="D216" s="57"/>
      <c r="E216" s="57"/>
      <c r="I216" s="105" t="b">
        <f>AND(DANE!$B$22="TAK",D216&lt;=$C216)</f>
        <v>0</v>
      </c>
      <c r="J216" s="106" t="b">
        <f>AND(OR(DANE!$B$37="niebutelkowane",DANE!$B$37="butelkowane i niebutelkowane"),E216&lt;=$C216)</f>
        <v>0</v>
      </c>
    </row>
    <row r="217" spans="1:10" ht="12.75" customHeight="1" x14ac:dyDescent="0.2">
      <c r="A217" s="107" t="s">
        <v>633</v>
      </c>
      <c r="B217" s="192" t="s">
        <v>775</v>
      </c>
      <c r="C217" s="56"/>
      <c r="D217" s="57"/>
      <c r="E217" s="57"/>
      <c r="I217" s="105" t="b">
        <f>AND(DANE!$B$22="TAK",D217&lt;=$C217)</f>
        <v>0</v>
      </c>
      <c r="J217" s="106" t="b">
        <f>AND(OR(DANE!$B$37="niebutelkowane",DANE!$B$37="butelkowane i niebutelkowane"),E217&lt;=$C217)</f>
        <v>0</v>
      </c>
    </row>
    <row r="218" spans="1:10" ht="12.75" customHeight="1" x14ac:dyDescent="0.2">
      <c r="A218" s="107" t="s">
        <v>634</v>
      </c>
      <c r="B218" s="193" t="s">
        <v>716</v>
      </c>
      <c r="C218" s="56"/>
      <c r="D218" s="57"/>
      <c r="E218" s="57"/>
      <c r="I218" s="105" t="b">
        <f>AND(DANE!$B$22="TAK",D218&lt;=$C218)</f>
        <v>0</v>
      </c>
      <c r="J218" s="106" t="b">
        <f>AND(OR(DANE!$B$37="niebutelkowane",DANE!$B$37="butelkowane i niebutelkowane"),E218&lt;=$C218)</f>
        <v>0</v>
      </c>
    </row>
    <row r="219" spans="1:10" ht="12.75" customHeight="1" x14ac:dyDescent="0.2">
      <c r="A219" s="107" t="s">
        <v>635</v>
      </c>
      <c r="B219" s="193" t="s">
        <v>720</v>
      </c>
      <c r="C219" s="56"/>
      <c r="D219" s="57"/>
      <c r="E219" s="57"/>
      <c r="I219" s="105" t="b">
        <f>AND(DANE!$B$22="TAK",D219&lt;=$C219)</f>
        <v>0</v>
      </c>
      <c r="J219" s="106" t="b">
        <f>AND(OR(DANE!$B$37="niebutelkowane",DANE!$B$37="butelkowane i niebutelkowane"),E219&lt;=$C219)</f>
        <v>0</v>
      </c>
    </row>
    <row r="220" spans="1:10" ht="12.75" customHeight="1" x14ac:dyDescent="0.2">
      <c r="A220" s="107" t="s">
        <v>636</v>
      </c>
      <c r="B220" s="193" t="s">
        <v>721</v>
      </c>
      <c r="C220" s="56"/>
      <c r="D220" s="57"/>
      <c r="E220" s="57"/>
      <c r="I220" s="105" t="b">
        <f>AND(DANE!$B$22="TAK",D220&lt;=$C220)</f>
        <v>0</v>
      </c>
      <c r="J220" s="106" t="b">
        <f>AND(OR(DANE!$B$37="niebutelkowane",DANE!$B$37="butelkowane i niebutelkowane"),E220&lt;=$C220)</f>
        <v>0</v>
      </c>
    </row>
    <row r="221" spans="1:10" ht="12.75" customHeight="1" x14ac:dyDescent="0.2">
      <c r="A221" s="107" t="s">
        <v>637</v>
      </c>
      <c r="B221" s="192" t="s">
        <v>718</v>
      </c>
      <c r="C221" s="56"/>
      <c r="D221" s="57"/>
      <c r="E221" s="57"/>
      <c r="I221" s="105" t="b">
        <f>AND(DANE!$B$22="TAK",D221&lt;=$C221)</f>
        <v>0</v>
      </c>
      <c r="J221" s="106" t="b">
        <f>AND(OR(DANE!$B$37="niebutelkowane",DANE!$B$37="butelkowane i niebutelkowane"),E221&lt;=$C221)</f>
        <v>0</v>
      </c>
    </row>
    <row r="222" spans="1:10" ht="12.75" customHeight="1" x14ac:dyDescent="0.2">
      <c r="A222" s="107" t="s">
        <v>638</v>
      </c>
      <c r="B222" s="193" t="s">
        <v>722</v>
      </c>
      <c r="C222" s="56"/>
      <c r="D222" s="57"/>
      <c r="E222" s="57"/>
      <c r="I222" s="105" t="b">
        <f>AND(DANE!$B$22="TAK",D222&lt;=$C222)</f>
        <v>0</v>
      </c>
      <c r="J222" s="106" t="b">
        <f>AND(OR(DANE!$B$37="niebutelkowane",DANE!$B$37="butelkowane i niebutelkowane"),E222&lt;=$C222)</f>
        <v>0</v>
      </c>
    </row>
    <row r="223" spans="1:10" ht="12.75" customHeight="1" x14ac:dyDescent="0.2">
      <c r="A223" s="107" t="s">
        <v>639</v>
      </c>
      <c r="B223" s="192" t="s">
        <v>719</v>
      </c>
      <c r="C223" s="56"/>
      <c r="D223" s="57"/>
      <c r="E223" s="57"/>
      <c r="I223" s="105" t="b">
        <f>AND(DANE!$B$22="TAK",D223&lt;=$C223)</f>
        <v>0</v>
      </c>
      <c r="J223" s="106" t="b">
        <f>AND(OR(DANE!$B$37="niebutelkowane",DANE!$B$37="butelkowane i niebutelkowane"),E223&lt;=$C223)</f>
        <v>0</v>
      </c>
    </row>
    <row r="224" spans="1:10" ht="12.75" customHeight="1" x14ac:dyDescent="0.2">
      <c r="A224" s="107" t="s">
        <v>640</v>
      </c>
      <c r="B224" s="193" t="s">
        <v>723</v>
      </c>
      <c r="C224" s="56"/>
      <c r="D224" s="57"/>
      <c r="E224" s="57"/>
      <c r="I224" s="105" t="b">
        <f>AND(DANE!$B$22="TAK",D224&lt;=$C224)</f>
        <v>0</v>
      </c>
      <c r="J224" s="106" t="b">
        <f>AND(OR(DANE!$B$37="niebutelkowane",DANE!$B$37="butelkowane i niebutelkowane"),E224&lt;=$C224)</f>
        <v>0</v>
      </c>
    </row>
    <row r="225" spans="1:10" ht="12.75" customHeight="1" x14ac:dyDescent="0.2">
      <c r="A225" s="107" t="s">
        <v>641</v>
      </c>
      <c r="B225" s="193" t="s">
        <v>724</v>
      </c>
      <c r="C225" s="56"/>
      <c r="D225" s="57"/>
      <c r="E225" s="57"/>
      <c r="I225" s="105" t="b">
        <f>AND(DANE!$B$22="TAK",D225&lt;=$C225)</f>
        <v>0</v>
      </c>
      <c r="J225" s="106" t="b">
        <f>AND(OR(DANE!$B$37="niebutelkowane",DANE!$B$37="butelkowane i niebutelkowane"),E225&lt;=$C225)</f>
        <v>0</v>
      </c>
    </row>
    <row r="226" spans="1:10" ht="12.75" customHeight="1" x14ac:dyDescent="0.2">
      <c r="A226" s="107" t="s">
        <v>642</v>
      </c>
      <c r="B226" s="193" t="s">
        <v>251</v>
      </c>
      <c r="C226" s="56"/>
      <c r="D226" s="57"/>
      <c r="E226" s="57"/>
      <c r="G226" s="138"/>
      <c r="I226" s="105" t="b">
        <f>AND(DANE!$B$22="TAK",D226&lt;=$C226)</f>
        <v>0</v>
      </c>
      <c r="J226" s="106" t="b">
        <f>AND(OR(DANE!$B$37="niebutelkowane",DANE!$B$37="butelkowane i niebutelkowane"),E226&lt;=$C226)</f>
        <v>0</v>
      </c>
    </row>
    <row r="227" spans="1:10" ht="12.75" customHeight="1" x14ac:dyDescent="0.2">
      <c r="A227" s="107" t="s">
        <v>643</v>
      </c>
      <c r="B227" s="193" t="s">
        <v>253</v>
      </c>
      <c r="C227" s="56"/>
      <c r="D227" s="57"/>
      <c r="E227" s="57"/>
      <c r="I227" s="105" t="b">
        <f>AND(DANE!$B$22="TAK",D227&lt;=$C227)</f>
        <v>0</v>
      </c>
      <c r="J227" s="106" t="b">
        <f>AND(OR(DANE!$B$37="niebutelkowane",DANE!$B$37="butelkowane i niebutelkowane"),E227&lt;=$C227)</f>
        <v>0</v>
      </c>
    </row>
    <row r="228" spans="1:10" ht="12.75" customHeight="1" x14ac:dyDescent="0.2">
      <c r="A228" s="107" t="s">
        <v>644</v>
      </c>
      <c r="B228" s="193" t="s">
        <v>254</v>
      </c>
      <c r="C228" s="56"/>
      <c r="D228" s="57"/>
      <c r="E228" s="57"/>
      <c r="I228" s="105" t="b">
        <f>AND(DANE!$B$22="TAK",D228&lt;=$C228)</f>
        <v>0</v>
      </c>
      <c r="J228" s="106" t="b">
        <f>AND(OR(DANE!$B$37="niebutelkowane",DANE!$B$37="butelkowane i niebutelkowane"),E228&lt;=$C228)</f>
        <v>0</v>
      </c>
    </row>
    <row r="229" spans="1:10" ht="12.75" customHeight="1" x14ac:dyDescent="0.2">
      <c r="A229" s="107" t="s">
        <v>645</v>
      </c>
      <c r="B229" s="193" t="s">
        <v>255</v>
      </c>
      <c r="C229" s="56"/>
      <c r="D229" s="57"/>
      <c r="E229" s="57"/>
      <c r="I229" s="105" t="b">
        <f>AND(DANE!$B$22="TAK",D229&lt;=$C229)</f>
        <v>0</v>
      </c>
      <c r="J229" s="106" t="b">
        <f>AND(OR(DANE!$B$37="niebutelkowane",DANE!$B$37="butelkowane i niebutelkowane"),E229&lt;=$C229)</f>
        <v>0</v>
      </c>
    </row>
    <row r="230" spans="1:10" ht="12.75" customHeight="1" x14ac:dyDescent="0.2">
      <c r="A230" s="107" t="s">
        <v>646</v>
      </c>
      <c r="B230" s="192" t="s">
        <v>256</v>
      </c>
      <c r="C230" s="56"/>
      <c r="D230" s="57"/>
      <c r="E230" s="57"/>
      <c r="I230" s="105" t="b">
        <f>AND(DANE!$B$22="TAK",D230&lt;=$C230)</f>
        <v>0</v>
      </c>
      <c r="J230" s="106" t="b">
        <f>AND(OR(DANE!$B$37="niebutelkowane",DANE!$B$37="butelkowane i niebutelkowane"),E230&lt;=$C230)</f>
        <v>0</v>
      </c>
    </row>
    <row r="231" spans="1:10" ht="12.75" customHeight="1" x14ac:dyDescent="0.2">
      <c r="A231" s="107" t="s">
        <v>647</v>
      </c>
      <c r="B231" s="193" t="s">
        <v>725</v>
      </c>
      <c r="C231" s="56"/>
      <c r="D231" s="57"/>
      <c r="E231" s="57"/>
      <c r="I231" s="105" t="b">
        <f>AND(DANE!$B$22="TAK",D231&lt;=$C231)</f>
        <v>0</v>
      </c>
      <c r="J231" s="106" t="b">
        <f>AND(OR(DANE!$B$37="niebutelkowane",DANE!$B$37="butelkowane i niebutelkowane"),E231&lt;=$C231)</f>
        <v>0</v>
      </c>
    </row>
    <row r="232" spans="1:10" ht="12.75" customHeight="1" x14ac:dyDescent="0.2">
      <c r="A232" s="107" t="s">
        <v>648</v>
      </c>
      <c r="B232" s="193" t="s">
        <v>726</v>
      </c>
      <c r="C232" s="56"/>
      <c r="D232" s="57"/>
      <c r="E232" s="57"/>
      <c r="I232" s="105" t="b">
        <f>AND(DANE!$B$22="TAK",D232&lt;=$C232)</f>
        <v>0</v>
      </c>
      <c r="J232" s="106" t="b">
        <f>AND(OR(DANE!$B$37="niebutelkowane",DANE!$B$37="butelkowane i niebutelkowane"),E232&lt;=$C232)</f>
        <v>0</v>
      </c>
    </row>
    <row r="233" spans="1:10" ht="12.75" customHeight="1" x14ac:dyDescent="0.2">
      <c r="A233" s="107" t="s">
        <v>649</v>
      </c>
      <c r="B233" s="193" t="s">
        <v>257</v>
      </c>
      <c r="C233" s="56"/>
      <c r="D233" s="57"/>
      <c r="E233" s="57"/>
      <c r="I233" s="105" t="b">
        <f>AND(DANE!$B$22="TAK",D233&lt;=$C233)</f>
        <v>0</v>
      </c>
      <c r="J233" s="106" t="b">
        <f>AND(OR(DANE!$B$37="niebutelkowane",DANE!$B$37="butelkowane i niebutelkowane"),E233&lt;=$C233)</f>
        <v>0</v>
      </c>
    </row>
    <row r="234" spans="1:10" ht="12.75" customHeight="1" x14ac:dyDescent="0.2">
      <c r="A234" s="107" t="s">
        <v>650</v>
      </c>
      <c r="B234" s="192" t="s">
        <v>773</v>
      </c>
      <c r="C234" s="56"/>
      <c r="D234" s="57"/>
      <c r="E234" s="57"/>
      <c r="I234" s="105" t="b">
        <f>AND(DANE!$B$22="TAK",D234&lt;=$C234)</f>
        <v>0</v>
      </c>
      <c r="J234" s="106" t="b">
        <f>AND(OR(DANE!$B$37="niebutelkowane",DANE!$B$37="butelkowane i niebutelkowane"),E234&lt;=$C234)</f>
        <v>0</v>
      </c>
    </row>
    <row r="235" spans="1:10" ht="12.75" customHeight="1" x14ac:dyDescent="0.2">
      <c r="A235" s="107" t="s">
        <v>651</v>
      </c>
      <c r="B235" s="193" t="s">
        <v>727</v>
      </c>
      <c r="C235" s="56"/>
      <c r="D235" s="57"/>
      <c r="E235" s="57"/>
      <c r="I235" s="105" t="b">
        <f>AND(DANE!$B$22="TAK",D235&lt;=$C235)</f>
        <v>0</v>
      </c>
      <c r="J235" s="106" t="b">
        <f>AND(OR(DANE!$B$37="niebutelkowane",DANE!$B$37="butelkowane i niebutelkowane"),E235&lt;=$C235)</f>
        <v>0</v>
      </c>
    </row>
    <row r="236" spans="1:10" ht="12.75" customHeight="1" x14ac:dyDescent="0.2">
      <c r="A236" s="107" t="s">
        <v>652</v>
      </c>
      <c r="B236" s="193" t="s">
        <v>728</v>
      </c>
      <c r="C236" s="56"/>
      <c r="D236" s="57"/>
      <c r="E236" s="57"/>
      <c r="G236" s="138"/>
      <c r="H236" s="139"/>
      <c r="I236" s="105" t="b">
        <f>AND(DANE!$B$22="TAK",D236&lt;=$C236)</f>
        <v>0</v>
      </c>
      <c r="J236" s="106" t="b">
        <f>AND(OR(DANE!$B$37="niebutelkowane",DANE!$B$37="butelkowane i niebutelkowane"),E236&lt;=$C236)</f>
        <v>0</v>
      </c>
    </row>
    <row r="237" spans="1:10" ht="12.75" customHeight="1" x14ac:dyDescent="0.2">
      <c r="A237" s="107" t="s">
        <v>653</v>
      </c>
      <c r="B237" s="193" t="s">
        <v>258</v>
      </c>
      <c r="C237" s="56"/>
      <c r="D237" s="57"/>
      <c r="E237" s="57"/>
      <c r="H237" s="139"/>
      <c r="I237" s="105" t="b">
        <f>AND(DANE!$B$22="TAK",D237&lt;=$C237)</f>
        <v>0</v>
      </c>
      <c r="J237" s="106" t="b">
        <f>AND(OR(DANE!$B$37="niebutelkowane",DANE!$B$37="butelkowane i niebutelkowane"),E237&lt;=$C237)</f>
        <v>0</v>
      </c>
    </row>
    <row r="238" spans="1:10" ht="12.75" customHeight="1" x14ac:dyDescent="0.2">
      <c r="A238" s="107" t="s">
        <v>654</v>
      </c>
      <c r="B238" s="193" t="s">
        <v>729</v>
      </c>
      <c r="C238" s="56"/>
      <c r="D238" s="57"/>
      <c r="E238" s="57"/>
      <c r="G238" s="132"/>
      <c r="H238" s="139"/>
      <c r="I238" s="105" t="b">
        <f>AND(DANE!$B$22="TAK",D238&lt;=$C238)</f>
        <v>0</v>
      </c>
      <c r="J238" s="106" t="b">
        <f>AND(OR(DANE!$B$37="niebutelkowane",DANE!$B$37="butelkowane i niebutelkowane"),E238&lt;=$C238)</f>
        <v>0</v>
      </c>
    </row>
    <row r="239" spans="1:10" ht="12.75" customHeight="1" x14ac:dyDescent="0.2">
      <c r="A239" s="107" t="s">
        <v>655</v>
      </c>
      <c r="B239" s="193" t="s">
        <v>259</v>
      </c>
      <c r="C239" s="56"/>
      <c r="D239" s="57"/>
      <c r="E239" s="57"/>
      <c r="G239" s="106"/>
      <c r="H239" s="139"/>
      <c r="I239" s="105" t="b">
        <f>AND(DANE!$B$22="TAK",D239&lt;=$C239)</f>
        <v>0</v>
      </c>
      <c r="J239" s="106" t="b">
        <f>AND(OR(DANE!$B$37="niebutelkowane",DANE!$B$37="butelkowane i niebutelkowane"),E239&lt;=$C239)</f>
        <v>0</v>
      </c>
    </row>
    <row r="240" spans="1:10" ht="12.75" customHeight="1" x14ac:dyDescent="0.2">
      <c r="A240" s="107" t="s">
        <v>656</v>
      </c>
      <c r="B240" s="192" t="s">
        <v>260</v>
      </c>
      <c r="C240" s="56"/>
      <c r="D240" s="57"/>
      <c r="E240" s="57"/>
      <c r="G240" s="132"/>
      <c r="H240" s="139"/>
      <c r="I240" s="105" t="b">
        <f>AND(DANE!$B$22="TAK",D240&lt;=$C240)</f>
        <v>0</v>
      </c>
      <c r="J240" s="106" t="b">
        <f>AND(OR(DANE!$B$37="niebutelkowane",DANE!$B$37="butelkowane i niebutelkowane"),E240&lt;=$C240)</f>
        <v>0</v>
      </c>
    </row>
    <row r="241" spans="1:23" ht="12.75" customHeight="1" x14ac:dyDescent="0.2">
      <c r="A241" s="107" t="s">
        <v>749</v>
      </c>
      <c r="B241" s="193" t="s">
        <v>261</v>
      </c>
      <c r="C241" s="56"/>
      <c r="D241" s="57"/>
      <c r="E241" s="57"/>
      <c r="G241" s="140"/>
      <c r="H241" s="139"/>
      <c r="I241" s="105" t="b">
        <f>AND(DANE!$B$22="TAK",D241&lt;=$C241)</f>
        <v>0</v>
      </c>
      <c r="J241" s="106" t="b">
        <f>AND(OR(DANE!$B$37="niebutelkowane",DANE!$B$37="butelkowane i niebutelkowane"),E241&lt;=$C241)</f>
        <v>0</v>
      </c>
    </row>
    <row r="242" spans="1:23" ht="12.75" customHeight="1" x14ac:dyDescent="0.2">
      <c r="A242" s="107" t="s">
        <v>759</v>
      </c>
      <c r="B242" s="192" t="s">
        <v>773</v>
      </c>
      <c r="C242" s="56"/>
      <c r="D242" s="57"/>
      <c r="E242" s="57"/>
      <c r="G242" s="140"/>
      <c r="H242" s="139"/>
      <c r="I242" s="105" t="b">
        <f>AND(DANE!$B$22="TAK",D242&lt;=$C242)</f>
        <v>0</v>
      </c>
      <c r="J242" s="106" t="b">
        <f>AND(OR(DANE!$B$37="niebutelkowane",DANE!$B$37="butelkowane i niebutelkowane"),E242&lt;=$C242)</f>
        <v>0</v>
      </c>
    </row>
    <row r="243" spans="1:23" ht="12.75" customHeight="1" x14ac:dyDescent="0.2">
      <c r="A243" s="107" t="s">
        <v>763</v>
      </c>
      <c r="B243" s="193" t="s">
        <v>730</v>
      </c>
      <c r="C243" s="56"/>
      <c r="D243" s="57"/>
      <c r="E243" s="57"/>
      <c r="G243" s="140"/>
      <c r="H243" s="139"/>
      <c r="I243" s="105" t="b">
        <f>AND(DANE!$B$22="TAK",D243&lt;=$C243)</f>
        <v>0</v>
      </c>
      <c r="J243" s="106" t="b">
        <f>AND(OR(DANE!$B$37="niebutelkowane",DANE!$B$37="butelkowane i niebutelkowane"),E243&lt;=$C243)</f>
        <v>0</v>
      </c>
    </row>
    <row r="244" spans="1:23" ht="13.5" customHeight="1" x14ac:dyDescent="0.2">
      <c r="A244" s="107" t="s">
        <v>764</v>
      </c>
      <c r="B244" s="190" t="s">
        <v>731</v>
      </c>
      <c r="C244" s="56"/>
      <c r="D244" s="57"/>
      <c r="E244" s="57"/>
      <c r="G244" s="140"/>
      <c r="H244" s="139"/>
      <c r="I244" s="105" t="b">
        <f>AND(DANE!$B$22="TAK",D244&lt;=$C244)</f>
        <v>0</v>
      </c>
      <c r="J244" s="106" t="b">
        <f>AND(OR(DANE!$B$37="niebutelkowane",DANE!$B$37="butelkowane i niebutelkowane"),E244&lt;=$C244)</f>
        <v>0</v>
      </c>
    </row>
    <row r="245" spans="1:23" ht="13.5" customHeight="1" x14ac:dyDescent="0.2">
      <c r="A245" s="107" t="s">
        <v>765</v>
      </c>
      <c r="B245" s="191" t="s">
        <v>474</v>
      </c>
      <c r="C245" s="56"/>
      <c r="D245" s="57"/>
      <c r="E245" s="57"/>
      <c r="G245" s="140"/>
      <c r="H245" s="141"/>
      <c r="I245" s="105" t="b">
        <f>AND(DANE!$B$22="TAK",D245&lt;=$C245)</f>
        <v>0</v>
      </c>
      <c r="J245" s="106" t="b">
        <f>AND(OR(DANE!$B$37="niebutelkowane",DANE!$B$37="butelkowane i niebutelkowane"),E245&lt;=$C245)</f>
        <v>0</v>
      </c>
    </row>
    <row r="246" spans="1:23" ht="13.5" customHeight="1" x14ac:dyDescent="0.2">
      <c r="A246" s="107" t="s">
        <v>767</v>
      </c>
      <c r="B246" s="191" t="s">
        <v>475</v>
      </c>
      <c r="C246" s="63"/>
      <c r="D246" s="63"/>
      <c r="E246" s="63"/>
      <c r="G246" s="140"/>
      <c r="H246" s="142" t="b">
        <f>AND(DANE!$B$16="wg katalogu",C246&gt;=D246,C246&gt;=E246)</f>
        <v>0</v>
      </c>
      <c r="I246" s="105" t="b">
        <f>AND(DANE!$B$16="wg katalogu",DANE!$B$22="TAK",D246&lt;=C246)</f>
        <v>0</v>
      </c>
      <c r="J246" s="106" t="b">
        <f>AND(OR((AND(DANE!$B$16="wg katalogu",DANE!$B$37="niebutelkowane")),(AND(DANE!$B$16="wg katalogu",DANE!$B$37="butelkowane i niebutelkowane"))),E246&lt;=C246)</f>
        <v>0</v>
      </c>
    </row>
    <row r="247" spans="1:23" ht="13.5" customHeight="1" x14ac:dyDescent="0.2">
      <c r="A247" s="107" t="s">
        <v>769</v>
      </c>
      <c r="B247" s="191" t="s">
        <v>476</v>
      </c>
      <c r="C247" s="62"/>
      <c r="D247" s="68"/>
      <c r="E247" s="63"/>
      <c r="G247" s="140"/>
      <c r="H247" s="141"/>
      <c r="I247" s="141"/>
      <c r="J247" s="140"/>
    </row>
    <row r="248" spans="1:23" ht="13.5" customHeight="1" x14ac:dyDescent="0.2">
      <c r="A248" s="107" t="s">
        <v>770</v>
      </c>
      <c r="B248" s="191" t="s">
        <v>734</v>
      </c>
      <c r="C248" s="63"/>
      <c r="D248" s="63"/>
      <c r="E248" s="63"/>
      <c r="G248" s="140"/>
      <c r="H248" s="140" t="b">
        <f>AND(DANE!$B$16="wg katalogu",DANE!$B$34="TAK")</f>
        <v>0</v>
      </c>
      <c r="I248" s="140" t="b">
        <f>AND(DANE!$B$16="wg katalogu",DANE!$B$22="TAK",D248&lt;=C248)</f>
        <v>0</v>
      </c>
      <c r="J248" s="140" t="b">
        <f>AND(OR((AND(DANE!$B$16="wg katalogu",DANE!$B$37="niebutelkowane")),(AND(DANE!$B$16="wg katalogu",DANE!$B$37="butelkowane i niebutelkowane"))),E248&lt;=C248)</f>
        <v>0</v>
      </c>
    </row>
    <row r="249" spans="1:23" ht="13.5" customHeight="1" x14ac:dyDescent="0.2">
      <c r="A249" s="107" t="s">
        <v>772</v>
      </c>
      <c r="B249" s="191" t="s">
        <v>735</v>
      </c>
      <c r="C249" s="63"/>
      <c r="D249" s="63"/>
      <c r="E249" s="63"/>
      <c r="G249" s="140"/>
      <c r="H249" s="140" t="b">
        <f>AND(DANE!$B$16="wg katalogu",DANE!$B$34="TAK")</f>
        <v>0</v>
      </c>
      <c r="I249" s="140" t="b">
        <f>AND(DANE!$B$16="wg katalogu",DANE!$B$22="TAK",D249&lt;=C249)</f>
        <v>0</v>
      </c>
      <c r="J249" s="140" t="b">
        <f>AND(OR((AND(DANE!$B$16="wg katalogu",DANE!$B$37="niebutelkowane")),(AND(DANE!$B$16="wg katalogu",DANE!$B$37="butelkowane i niebutelkowane"))),E249&lt;=C249)</f>
        <v>0</v>
      </c>
    </row>
    <row r="250" spans="1:23" ht="13.5" customHeight="1" x14ac:dyDescent="0.2">
      <c r="A250" s="107" t="s">
        <v>774</v>
      </c>
      <c r="B250" s="191" t="s">
        <v>477</v>
      </c>
      <c r="C250" s="62"/>
      <c r="D250" s="68"/>
      <c r="E250" s="63"/>
      <c r="G250" s="140"/>
      <c r="H250" s="140"/>
      <c r="I250" s="140"/>
      <c r="J250" s="140" t="b">
        <f>AND(OR(DANE!$B$37="niebutelkowane",DANE!$B$37="butelkowane i niebutelkowane"),E250&lt;=C250)</f>
        <v>0</v>
      </c>
    </row>
    <row r="251" spans="1:23" ht="13.5" customHeight="1" x14ac:dyDescent="0.2">
      <c r="A251" s="143"/>
      <c r="B251" s="144" t="s">
        <v>470</v>
      </c>
      <c r="C251" s="145">
        <f>SUM(C27:C250)</f>
        <v>0</v>
      </c>
      <c r="D251" s="145">
        <f>SUM(D27:D250)</f>
        <v>0</v>
      </c>
      <c r="E251" s="145">
        <f>SUM(E27:E250)</f>
        <v>0</v>
      </c>
      <c r="G251" s="140"/>
      <c r="H251" s="140"/>
      <c r="I251" s="140"/>
      <c r="J251" s="140"/>
    </row>
    <row r="252" spans="1:23" ht="13.5" customHeight="1" x14ac:dyDescent="0.2">
      <c r="A252" s="143"/>
      <c r="B252" s="146" t="s">
        <v>745</v>
      </c>
      <c r="C252" s="147">
        <f>C22+C251</f>
        <v>0</v>
      </c>
      <c r="D252" s="147">
        <f>D22+D251</f>
        <v>0</v>
      </c>
      <c r="E252" s="147">
        <f>E22+E251</f>
        <v>0</v>
      </c>
      <c r="G252" s="140"/>
      <c r="H252" s="140"/>
      <c r="I252" s="140"/>
      <c r="J252" s="140"/>
    </row>
    <row r="253" spans="1:23" ht="13.5" customHeight="1" thickBot="1" x14ac:dyDescent="0.25">
      <c r="A253" s="148"/>
      <c r="B253" s="149"/>
      <c r="C253" s="150"/>
      <c r="D253" s="150"/>
      <c r="E253" s="150"/>
      <c r="G253" s="140"/>
      <c r="H253" s="140"/>
      <c r="I253" s="140"/>
      <c r="J253" s="140"/>
    </row>
    <row r="254" spans="1:23" ht="12.75" customHeight="1" x14ac:dyDescent="0.2">
      <c r="A254" s="98" t="s">
        <v>1</v>
      </c>
      <c r="B254" s="99"/>
      <c r="C254" s="100" t="s">
        <v>736</v>
      </c>
      <c r="D254" s="100" t="s">
        <v>737</v>
      </c>
      <c r="E254" s="100" t="s">
        <v>738</v>
      </c>
      <c r="F254" s="101"/>
      <c r="G254" s="151"/>
      <c r="H254" s="151"/>
      <c r="I254" s="151"/>
      <c r="J254" s="152"/>
      <c r="K254" s="97"/>
      <c r="L254" s="104"/>
      <c r="M254" s="105"/>
      <c r="N254" s="105"/>
      <c r="O254" s="97"/>
      <c r="P254" s="104"/>
      <c r="Q254" s="105"/>
      <c r="R254" s="105"/>
      <c r="S254" s="106"/>
      <c r="T254" s="97"/>
      <c r="U254" s="104"/>
      <c r="V254" s="105"/>
      <c r="W254" s="105"/>
    </row>
    <row r="255" spans="1:23" ht="13.5" customHeight="1" x14ac:dyDescent="0.2">
      <c r="A255" s="148"/>
      <c r="B255" s="153" t="s">
        <v>472</v>
      </c>
      <c r="C255" s="64"/>
      <c r="D255" s="64"/>
      <c r="E255" s="64"/>
      <c r="G255" s="140"/>
      <c r="H255" s="140"/>
      <c r="I255" s="140" t="b">
        <f>AND(DANE!$B$16="bez podziału",DANE!$B$22="TAK",D255&lt;=C255)</f>
        <v>0</v>
      </c>
      <c r="J255" s="140" t="b">
        <f>AND(OR((AND(DANE!$B$16="bez podziału",DANE!$B$37="niebutelkowane")),(AND(DANE!$B$16="bez podziału",DANE!$B$37="Butelkowane i niebutelkowane"))),E255&lt;=C255)</f>
        <v>0</v>
      </c>
    </row>
    <row r="256" spans="1:23" ht="13.5" customHeight="1" x14ac:dyDescent="0.2">
      <c r="A256" s="148"/>
      <c r="B256" s="154"/>
      <c r="C256" s="150"/>
      <c r="D256" s="150"/>
      <c r="E256" s="150"/>
      <c r="G256" s="140"/>
      <c r="H256" s="141"/>
      <c r="I256" s="141"/>
      <c r="J256" s="141"/>
    </row>
    <row r="257" spans="1:10" ht="13.5" customHeight="1" x14ac:dyDescent="0.2">
      <c r="A257" s="148"/>
      <c r="B257" s="153" t="s">
        <v>473</v>
      </c>
      <c r="C257" s="65"/>
      <c r="D257" s="65"/>
      <c r="E257" s="65"/>
      <c r="G257" s="140"/>
      <c r="H257" s="140"/>
      <c r="I257" s="140" t="b">
        <f>AND(DANE!$B$22="TAK",D257&lt;=C257)</f>
        <v>0</v>
      </c>
      <c r="J257" s="140" t="b">
        <f>AND(OR((AND(DANE!$B$16="bez podziału",DANE!$B$37="niebutelkowane")),(AND(DANE!$B$16="bez podziału",DANE!$B$37="Butelkowane i niebutelkowane"))),E257&lt;=C257)</f>
        <v>0</v>
      </c>
    </row>
    <row r="258" spans="1:10" ht="13.5" customHeight="1" thickBot="1" x14ac:dyDescent="0.25">
      <c r="A258" s="148"/>
      <c r="B258" s="106"/>
      <c r="C258" s="106"/>
      <c r="D258" s="106"/>
      <c r="E258" s="106"/>
      <c r="G258" s="140"/>
      <c r="H258" s="141"/>
      <c r="I258" s="141"/>
      <c r="J258" s="141"/>
    </row>
    <row r="259" spans="1:10" ht="12.75" customHeight="1" thickBot="1" x14ac:dyDescent="0.25">
      <c r="A259" s="96"/>
      <c r="B259" s="96" t="s">
        <v>479</v>
      </c>
      <c r="C259" s="96"/>
      <c r="D259" s="96"/>
      <c r="E259" s="96"/>
      <c r="G259" s="140"/>
      <c r="H259" s="141"/>
      <c r="I259" s="141"/>
      <c r="J259" s="141"/>
    </row>
    <row r="260" spans="1:10" ht="13.5" customHeight="1" x14ac:dyDescent="0.2">
      <c r="A260" s="148"/>
      <c r="G260" s="140"/>
      <c r="H260" s="140"/>
      <c r="I260" s="140"/>
      <c r="J260" s="140"/>
    </row>
    <row r="261" spans="1:10" ht="12.75" customHeight="1" x14ac:dyDescent="0.2">
      <c r="B261" s="155" t="s">
        <v>483</v>
      </c>
      <c r="C261" s="66"/>
      <c r="D261" s="157"/>
      <c r="E261" s="88"/>
      <c r="G261" s="140"/>
      <c r="H261" s="140"/>
      <c r="I261" s="140"/>
      <c r="J261" s="140" t="b">
        <f>AND(OR((AND(DANE!$B$16="bez podziału",DANE!$B$37="niebutelkowane")),(AND(DANE!$B$16="bez podziału",DANE!$B$37="Butelkowane i niebutelkowane"))),E261&lt;=C261)</f>
        <v>0</v>
      </c>
    </row>
    <row r="262" spans="1:10" ht="12.75" customHeight="1" x14ac:dyDescent="0.2">
      <c r="A262" s="106"/>
      <c r="B262" s="155" t="s">
        <v>480</v>
      </c>
      <c r="C262" s="67"/>
      <c r="D262" s="158"/>
      <c r="E262" s="88"/>
      <c r="G262" s="140"/>
      <c r="H262" s="140"/>
      <c r="I262" s="140"/>
      <c r="J262" s="140" t="b">
        <f>AND(OR((AND(DANE!$B$16="bez podziału",DANE!$B$37="niebutelkowane")),(AND(DANE!$B$16="bez podziału",DANE!$B$37="Butelkowane i niebutelkowane"))),E262&lt;=C262)</f>
        <v>0</v>
      </c>
    </row>
    <row r="263" spans="1:10" ht="12.75" customHeight="1" x14ac:dyDescent="0.2">
      <c r="A263" s="106"/>
      <c r="B263" s="155" t="s">
        <v>481</v>
      </c>
      <c r="C263" s="66"/>
      <c r="D263" s="157"/>
      <c r="E263" s="88"/>
      <c r="J263" s="140" t="b">
        <f>AND(OR((AND(DANE!$B$16="bez podziału",DANE!$B$37="niebutelkowane")),(AND(DANE!$B$16="bez podziału",DANE!$B$37="Butelkowane i niebutelkowane"))),E263&lt;=C263)</f>
        <v>0</v>
      </c>
    </row>
    <row r="264" spans="1:10" ht="12.75" customHeight="1" x14ac:dyDescent="0.2">
      <c r="B264" s="155" t="s">
        <v>482</v>
      </c>
      <c r="C264" s="66"/>
      <c r="D264" s="157"/>
      <c r="E264" s="88"/>
      <c r="J264" s="140" t="b">
        <f>AND(OR((AND(DANE!$B$16="bez podziału",DANE!$B$37="niebutelkowane")),(AND(DANE!$B$16="bez podziału",DANE!$B$37="Butelkowane i niebutelkowane"))),E264&lt;=C264)</f>
        <v>0</v>
      </c>
    </row>
    <row r="265" spans="1:10" ht="12.75" customHeight="1" x14ac:dyDescent="0.2">
      <c r="B265" s="155" t="s">
        <v>484</v>
      </c>
      <c r="C265" s="66"/>
      <c r="D265" s="157"/>
      <c r="E265" s="88"/>
      <c r="J265" s="140" t="b">
        <f>AND(OR((AND(DANE!$B$16="bez podziału",DANE!$B$37="niebutelkowane")),(AND(DANE!$B$16="bez podziału",DANE!$B$37="Butelkowane i niebutelkowane"))),E265&lt;=C265)</f>
        <v>0</v>
      </c>
    </row>
    <row r="266" spans="1:10" ht="12.75" customHeight="1" x14ac:dyDescent="0.2">
      <c r="B266" s="155" t="s">
        <v>486</v>
      </c>
      <c r="C266" s="66"/>
      <c r="D266" s="157"/>
      <c r="E266" s="88"/>
      <c r="G266" s="138"/>
      <c r="J266" s="140" t="b">
        <f>AND(OR((AND(DANE!$B$16="bez podziału",DANE!$B$37="niebutelkowane")),(AND(DANE!$B$16="bez podziału",DANE!$B$37="Butelkowane i niebutelkowane"))),E266&lt;=C266)</f>
        <v>0</v>
      </c>
    </row>
    <row r="267" spans="1:10" ht="12.75" customHeight="1" x14ac:dyDescent="0.2">
      <c r="B267" s="155" t="s">
        <v>485</v>
      </c>
      <c r="C267" s="66"/>
      <c r="D267" s="157"/>
      <c r="E267" s="88"/>
      <c r="J267" s="140" t="b">
        <f>AND(OR((AND(DANE!$B$16="bez podziału",DANE!$B$37="niebutelkowane")),(AND(DANE!$B$16="bez podziału",DANE!$B$37="Butelkowane i niebutelkowane"))),E267&lt;=C267)</f>
        <v>0</v>
      </c>
    </row>
    <row r="268" spans="1:10" ht="12.75" customHeight="1" x14ac:dyDescent="0.2">
      <c r="B268" s="159" t="s">
        <v>470</v>
      </c>
      <c r="C268" s="159">
        <f>SUM(C261:C267)</f>
        <v>0</v>
      </c>
      <c r="D268" s="160"/>
      <c r="E268" s="159">
        <f>SUM(E261:E267)</f>
        <v>0</v>
      </c>
    </row>
    <row r="269" spans="1:10" ht="12.75" customHeight="1" x14ac:dyDescent="0.2">
      <c r="D269" s="161"/>
      <c r="E269" s="161"/>
    </row>
    <row r="270" spans="1:10" ht="12.75" customHeight="1" x14ac:dyDescent="0.2">
      <c r="B270" s="162" t="s">
        <v>497</v>
      </c>
      <c r="D270" s="161"/>
      <c r="E270" s="161"/>
    </row>
    <row r="271" spans="1:10" ht="12.75" x14ac:dyDescent="0.2">
      <c r="B271" s="155" t="s">
        <v>488</v>
      </c>
      <c r="C271" s="66"/>
      <c r="D271" s="157"/>
      <c r="E271" s="88"/>
      <c r="J271" s="140" t="b">
        <f>AND(OR((AND(DANE!$B$16="bez podziału",DANE!$B$37="niebutelkowane")),(AND(DANE!$B$16="bez podziału",DANE!$B$37="Butelkowane i niebutelkowane"))),E271&lt;=C271)</f>
        <v>0</v>
      </c>
    </row>
    <row r="272" spans="1:10" ht="12.75" x14ac:dyDescent="0.2">
      <c r="B272" s="155" t="s">
        <v>489</v>
      </c>
      <c r="C272" s="66"/>
      <c r="D272" s="157"/>
      <c r="E272" s="88"/>
      <c r="J272" s="140" t="b">
        <f>AND(OR((AND(DANE!$B$16="bez podziału",DANE!$B$37="niebutelkowane")),(AND(DANE!$B$16="bez podziału",DANE!$B$37="Butelkowane i niebutelkowane"))),E272&lt;=C272)</f>
        <v>0</v>
      </c>
    </row>
    <row r="273" spans="2:10" ht="12.75" x14ac:dyDescent="0.2">
      <c r="B273" s="155" t="s">
        <v>490</v>
      </c>
      <c r="C273" s="66"/>
      <c r="D273" s="157"/>
      <c r="E273" s="88"/>
      <c r="J273" s="140" t="b">
        <f>AND(OR((AND(DANE!$B$16="bez podziału",DANE!$B$37="niebutelkowane")),(AND(DANE!$B$16="bez podziału",DANE!$B$37="Butelkowane i niebutelkowane"))),E273&lt;=C273)</f>
        <v>0</v>
      </c>
    </row>
    <row r="274" spans="2:10" ht="12.75" x14ac:dyDescent="0.2">
      <c r="B274" s="155" t="s">
        <v>487</v>
      </c>
      <c r="C274" s="66"/>
      <c r="D274" s="157"/>
      <c r="E274" s="88"/>
      <c r="J274" s="140" t="b">
        <f>AND(OR((AND(DANE!$B$16="bez podziału",DANE!$B$37="niebutelkowane")),(AND(DANE!$B$16="bez podziału",DANE!$B$37="Butelkowane i niebutelkowane"))),E274&lt;=C274)</f>
        <v>0</v>
      </c>
    </row>
    <row r="275" spans="2:10" ht="12.75" x14ac:dyDescent="0.2">
      <c r="B275" s="155" t="s">
        <v>491</v>
      </c>
      <c r="C275" s="66"/>
      <c r="D275" s="157"/>
      <c r="E275" s="88"/>
      <c r="J275" s="140" t="b">
        <f>AND(OR((AND(DANE!$B$16="bez podziału",DANE!$B$37="niebutelkowane")),(AND(DANE!$B$16="bez podziału",DANE!$B$37="Butelkowane i niebutelkowane"))),E275&lt;=C275)</f>
        <v>0</v>
      </c>
    </row>
    <row r="276" spans="2:10" ht="12.75" x14ac:dyDescent="0.2">
      <c r="B276" s="155" t="s">
        <v>492</v>
      </c>
      <c r="C276" s="66"/>
      <c r="D276" s="157"/>
      <c r="E276" s="88"/>
      <c r="J276" s="140" t="b">
        <f>AND(OR((AND(DANE!$B$16="bez podziału",DANE!$B$37="niebutelkowane")),(AND(DANE!$B$16="bez podziału",DANE!$B$37="Butelkowane i niebutelkowane"))),E276&lt;=C276)</f>
        <v>0</v>
      </c>
    </row>
    <row r="277" spans="2:10" ht="12.75" x14ac:dyDescent="0.2">
      <c r="B277" s="155" t="s">
        <v>493</v>
      </c>
      <c r="C277" s="66"/>
      <c r="D277" s="157"/>
      <c r="E277" s="88"/>
      <c r="J277" s="140" t="b">
        <f>AND(OR((AND(DANE!$B$16="bez podziału",DANE!$B$37="niebutelkowane")),(AND(DANE!$B$16="bez podziału",DANE!$B$37="Butelkowane i niebutelkowane"))),E277&lt;=C277)</f>
        <v>0</v>
      </c>
    </row>
    <row r="278" spans="2:10" ht="12.75" x14ac:dyDescent="0.2">
      <c r="B278" s="159" t="s">
        <v>470</v>
      </c>
      <c r="C278" s="159">
        <f>SUM(C271:C277)</f>
        <v>0</v>
      </c>
      <c r="D278" s="160"/>
      <c r="E278" s="159">
        <f>SUM(E271:E277)</f>
        <v>0</v>
      </c>
    </row>
    <row r="279" spans="2:10" ht="15.75" customHeight="1" x14ac:dyDescent="0.2">
      <c r="D279" s="161"/>
      <c r="E279" s="161"/>
    </row>
    <row r="280" spans="2:10" ht="15.75" customHeight="1" x14ac:dyDescent="0.2">
      <c r="B280" s="162" t="s">
        <v>494</v>
      </c>
      <c r="D280" s="161"/>
      <c r="E280" s="161"/>
    </row>
    <row r="281" spans="2:10" ht="15.75" customHeight="1" x14ac:dyDescent="0.2">
      <c r="B281" s="156" t="s">
        <v>495</v>
      </c>
      <c r="C281" s="66"/>
      <c r="D281" s="157"/>
      <c r="E281" s="88"/>
      <c r="J281" s="140" t="b">
        <f>AND(OR((AND(DANE!$B$16="bez podziału",DANE!$B$37="niebutelkowane")),(AND(DANE!$B$16="bez podziału",DANE!$B$37="Butelkowane i niebutelkowane"))),E281&lt;=C281)</f>
        <v>0</v>
      </c>
    </row>
    <row r="282" spans="2:10" ht="15.75" customHeight="1" x14ac:dyDescent="0.2">
      <c r="B282" s="156" t="s">
        <v>463</v>
      </c>
      <c r="C282" s="66"/>
      <c r="D282" s="157"/>
      <c r="E282" s="88"/>
      <c r="J282" s="140" t="b">
        <f>AND(OR((AND(DANE!$B$16="bez podziału",DANE!$B$37="niebutelkowane")),(AND(DANE!$B$16="bez podziału",DANE!$B$37="Butelkowane i niebutelkowane"))),E282&lt;=C282)</f>
        <v>0</v>
      </c>
    </row>
    <row r="283" spans="2:10" ht="15.75" customHeight="1" x14ac:dyDescent="0.2">
      <c r="B283" s="156" t="s">
        <v>190</v>
      </c>
      <c r="C283" s="66"/>
      <c r="D283" s="157"/>
      <c r="E283" s="88"/>
      <c r="J283" s="140" t="b">
        <f>AND(OR((AND(DANE!$B$16="bez podziału",DANE!$B$37="niebutelkowane")),(AND(DANE!$B$16="bez podziału",DANE!$B$37="Butelkowane i niebutelkowane"))),E283&lt;=C283)</f>
        <v>0</v>
      </c>
    </row>
    <row r="284" spans="2:10" ht="15.75" customHeight="1" x14ac:dyDescent="0.2">
      <c r="B284" s="156" t="s">
        <v>208</v>
      </c>
      <c r="C284" s="66"/>
      <c r="D284" s="157"/>
      <c r="E284" s="88"/>
      <c r="J284" s="140" t="b">
        <f>AND(OR((AND(DANE!$B$16="bez podziału",DANE!$B$37="niebutelkowane")),(AND(DANE!$B$16="bez podziału",DANE!$B$37="Butelkowane i niebutelkowane"))),E284&lt;=C284)</f>
        <v>0</v>
      </c>
    </row>
    <row r="285" spans="2:10" ht="15.75" customHeight="1" x14ac:dyDescent="0.2">
      <c r="B285" s="156" t="s">
        <v>496</v>
      </c>
      <c r="C285" s="66"/>
      <c r="D285" s="157"/>
      <c r="E285" s="88"/>
      <c r="J285" s="140" t="b">
        <f>AND(OR((AND(DANE!$B$16="bez podziału",DANE!$B$37="niebutelkowane")),(AND(DANE!$B$16="bez podziału",DANE!$B$37="Butelkowane i niebutelkowane"))),E285&lt;=C285)</f>
        <v>0</v>
      </c>
    </row>
    <row r="286" spans="2:10" ht="15.75" customHeight="1" x14ac:dyDescent="0.2">
      <c r="B286" s="156" t="s">
        <v>19</v>
      </c>
      <c r="C286" s="66"/>
      <c r="D286" s="157"/>
      <c r="E286" s="88"/>
      <c r="J286" s="140" t="b">
        <f>AND(OR((AND(DANE!$B$16="bez podziału",DANE!$B$37="niebutelkowane")),(AND(DANE!$B$16="bez podziału",DANE!$B$37="Butelkowane i niebutelkowane"))),E286&lt;=C286)</f>
        <v>0</v>
      </c>
    </row>
    <row r="287" spans="2:10" ht="15.75" customHeight="1" x14ac:dyDescent="0.2">
      <c r="B287" s="159" t="s">
        <v>470</v>
      </c>
      <c r="C287" s="159">
        <f>SUM(C281:C286)</f>
        <v>0</v>
      </c>
      <c r="D287" s="160"/>
      <c r="E287" s="159">
        <f>SUM(E281:E286)</f>
        <v>0</v>
      </c>
    </row>
    <row r="288" spans="2:10" ht="15.75" customHeight="1" x14ac:dyDescent="0.2">
      <c r="D288" s="161"/>
      <c r="E288" s="161"/>
    </row>
    <row r="289" spans="2:10" ht="15.75" customHeight="1" x14ac:dyDescent="0.2">
      <c r="B289" s="162" t="s">
        <v>498</v>
      </c>
      <c r="D289" s="161"/>
      <c r="E289" s="161"/>
    </row>
    <row r="290" spans="2:10" ht="15.75" customHeight="1" x14ac:dyDescent="0.2">
      <c r="B290" s="156" t="s">
        <v>499</v>
      </c>
      <c r="C290" s="66"/>
      <c r="D290" s="157"/>
      <c r="E290" s="88"/>
      <c r="J290" s="140" t="b">
        <f>AND(OR((AND(DANE!$B$16="bez podziału",DANE!$B$37="niebutelkowane")),(AND(DANE!$B$16="bez podziału",DANE!$B$37="Butelkowane i niebutelkowane"))),E290&lt;=C290)</f>
        <v>0</v>
      </c>
    </row>
    <row r="291" spans="2:10" ht="15.75" customHeight="1" x14ac:dyDescent="0.2">
      <c r="B291" s="156" t="s">
        <v>500</v>
      </c>
      <c r="C291" s="66"/>
      <c r="D291" s="157"/>
      <c r="E291" s="88"/>
      <c r="J291" s="140" t="b">
        <f>AND(OR((AND(DANE!$B$16="bez podziału",DANE!$B$37="niebutelkowane")),(AND(DANE!$B$16="bez podziału",DANE!$B$37="Butelkowane i niebutelkowane"))),E291&lt;=C291)</f>
        <v>0</v>
      </c>
    </row>
    <row r="292" spans="2:10" ht="15.75" customHeight="1" x14ac:dyDescent="0.2">
      <c r="B292" s="156" t="s">
        <v>501</v>
      </c>
      <c r="C292" s="66"/>
      <c r="D292" s="157"/>
      <c r="E292" s="88"/>
      <c r="J292" s="140" t="b">
        <f>AND(OR((AND(DANE!$B$16="bez podziału",DANE!$B$37="niebutelkowane")),(AND(DANE!$B$16="bez podziału",DANE!$B$37="Butelkowane i niebutelkowane"))),E292&lt;=C292)</f>
        <v>0</v>
      </c>
    </row>
    <row r="293" spans="2:10" ht="15.75" customHeight="1" x14ac:dyDescent="0.2">
      <c r="B293" s="156" t="s">
        <v>502</v>
      </c>
      <c r="C293" s="66"/>
      <c r="D293" s="157"/>
      <c r="E293" s="88"/>
      <c r="J293" s="140" t="b">
        <f>AND(OR((AND(DANE!$B$16="bez podziału",DANE!$B$37="niebutelkowane")),(AND(DANE!$B$16="bez podziału",DANE!$B$37="Butelkowane i niebutelkowane"))),E293&lt;=C293)</f>
        <v>0</v>
      </c>
    </row>
    <row r="294" spans="2:10" ht="15.75" customHeight="1" x14ac:dyDescent="0.2">
      <c r="B294" s="156" t="s">
        <v>503</v>
      </c>
      <c r="C294" s="66"/>
      <c r="D294" s="157"/>
      <c r="E294" s="88"/>
      <c r="J294" s="140" t="b">
        <f>AND(OR((AND(DANE!$B$16="bez podziału",DANE!$B$37="niebutelkowane")),(AND(DANE!$B$16="bez podziału",DANE!$B$37="Butelkowane i niebutelkowane"))),E294&lt;=C294)</f>
        <v>0</v>
      </c>
    </row>
    <row r="295" spans="2:10" ht="15.75" customHeight="1" x14ac:dyDescent="0.2">
      <c r="B295" s="156" t="s">
        <v>504</v>
      </c>
      <c r="C295" s="66"/>
      <c r="D295" s="157"/>
      <c r="E295" s="88"/>
      <c r="J295" s="140" t="b">
        <f>AND(OR((AND(DANE!$B$16="bez podziału",DANE!$B$37="niebutelkowane")),(AND(DANE!$B$16="bez podziału",DANE!$B$37="Butelkowane i niebutelkowane"))),E295&lt;=C295)</f>
        <v>0</v>
      </c>
    </row>
    <row r="296" spans="2:10" ht="15.75" customHeight="1" x14ac:dyDescent="0.2">
      <c r="B296" s="159" t="s">
        <v>470</v>
      </c>
      <c r="C296" s="159">
        <f>SUM(C290:C295)</f>
        <v>0</v>
      </c>
      <c r="D296" s="160"/>
      <c r="E296" s="159">
        <f>SUM(E290:E295)</f>
        <v>0</v>
      </c>
    </row>
    <row r="297" spans="2:10" ht="15.75" customHeight="1" x14ac:dyDescent="0.2">
      <c r="D297" s="161"/>
      <c r="E297" s="161"/>
    </row>
    <row r="298" spans="2:10" ht="15.75" customHeight="1" x14ac:dyDescent="0.2">
      <c r="B298" s="162" t="s">
        <v>550</v>
      </c>
      <c r="D298" s="161"/>
      <c r="E298" s="161"/>
    </row>
    <row r="299" spans="2:10" ht="15.75" customHeight="1" x14ac:dyDescent="0.2">
      <c r="B299" s="155" t="s">
        <v>547</v>
      </c>
      <c r="C299" s="66"/>
      <c r="D299" s="163"/>
      <c r="E299" s="161"/>
    </row>
    <row r="300" spans="2:10" ht="15.75" customHeight="1" x14ac:dyDescent="0.2">
      <c r="B300" s="155" t="s">
        <v>548</v>
      </c>
      <c r="C300" s="66"/>
      <c r="D300" s="163"/>
      <c r="E300" s="161"/>
    </row>
    <row r="301" spans="2:10" ht="15.75" customHeight="1" x14ac:dyDescent="0.2">
      <c r="B301" s="155" t="s">
        <v>549</v>
      </c>
      <c r="C301" s="66"/>
      <c r="D301" s="163"/>
      <c r="E301" s="161"/>
    </row>
    <row r="302" spans="2:10" ht="15.75" customHeight="1" x14ac:dyDescent="0.2">
      <c r="B302" s="159" t="s">
        <v>470</v>
      </c>
      <c r="C302" s="159">
        <f>SUM(C299:C301)</f>
        <v>0</v>
      </c>
      <c r="D302" s="164"/>
      <c r="E302" s="165"/>
    </row>
    <row r="303" spans="2:10" ht="15.75" customHeight="1" x14ac:dyDescent="0.2"/>
    <row r="304" spans="2:10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</sheetData>
  <sheetProtection algorithmName="SHA-512" hashValue="9kLkraxdIAJlAXw4rM/bll20BHBv/Sq8ST0IcCMKaf82V7KPria2TG3D107Vu2UIrrmj+kPSc47jVvT/iuDCOw==" saltValue="23i/N3LWW2QecapxOGBEQA==" spinCount="100000" sheet="1" selectLockedCells="1"/>
  <phoneticPr fontId="17" type="noConversion"/>
  <dataValidations count="4">
    <dataValidation allowBlank="1" showInputMessage="1" showErrorMessage="1" errorTitle="UWAGA!!!" error="Nie możesz wypełnić tego pola bo nie zbierasz kapsli bez podziału na browary itp. " sqref="C257" xr:uid="{00000000-0002-0000-0100-000000000000}"/>
    <dataValidation type="custom" showInputMessage="1" showErrorMessage="1" promptTitle="UWAGA!!!" prompt="W tym polu podajesz łaczną liczbę kapsli z rozlewni, jakie posiadasz w kolekcji." sqref="C247" xr:uid="{00000000-0002-0000-0100-000002000000}">
      <formula1>C245&gt;=E245</formula1>
    </dataValidation>
    <dataValidation type="custom" showInputMessage="1" showErrorMessage="1" sqref="C250" xr:uid="{00000000-0002-0000-0100-000003000000}">
      <formula1>C245&gt;=E245</formula1>
    </dataValidation>
    <dataValidation type="custom" showInputMessage="1" showErrorMessage="1" sqref="C27:C245" xr:uid="{00000000-0002-0000-0100-000001000000}">
      <formula1>AND(C27&gt;=D27,C27&gt;=E27)</formula1>
    </dataValidation>
  </dataValidations>
  <pageMargins left="0.7" right="0.7" top="0.75" bottom="0.75" header="0" footer="0"/>
  <pageSetup orientation="landscape" r:id="rId1"/>
  <ignoredErrors>
    <ignoredError sqref="C251:C252 D251:E252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8">
        <x14:dataValidation type="custom" showInputMessage="1" showErrorMessage="1" errorTitle="UWAGA!!!" error="Nie możesz wypełnić tego pola bo nie zbierasz odwrotek. _x000a_Liczba odwrotek nie może być wyższa od liczby ogółem." xr:uid="{00000000-0002-0000-0100-000004000000}">
          <x14:formula1>
            <xm:f>AND(DANE!$B$22="TAK",D257&lt;=C257)</xm:f>
          </x14:formula1>
          <xm:sqref>D257</xm:sqref>
        </x14:dataValidation>
        <x14:dataValidation type="custom" showInputMessage="1" showErrorMessage="1" errorTitle="UWAGA!!!" error="Nie możesz wypełnić tego pola, bo nie zbierasz kapsli niebutelkowanych. _x000a_Liczba kapsli niebutelkowanych nie może być wyższa od liczby ogółem." xr:uid="{00000000-0002-0000-0100-000005000000}">
          <x14:formula1>
            <xm:f>AND(OR((AND(DANE!$B$16="bez podziału",DANE!$B$37="niebutelkowane")),(AND(DANE!$B$16="bez podziału",DANE!$B$37="Butelkowane i niebutelkowane"))),E257&lt;=C257)</xm:f>
          </x14:formula1>
          <xm:sqref>E257</xm:sqref>
        </x14:dataValidation>
        <x14:dataValidation type="custom" allowBlank="1" showInputMessage="1" showErrorMessage="1" errorTitle="UWAGA!!!" error="Nie możesz wypełnić tego pola, bo nie zbierasz kapsli niebutelkowanych. _x000a_Liczba kapsli niebutelkowanych nie może być wyższa od liczby ogółem." promptTitle="UWAGA!!!" prompt="W tym polu podajesz łaczną liczbę kapsli niebutelkowanych z rozlewni, jakie posiadasz w kolekcji." xr:uid="{00000000-0002-0000-0100-000006000000}">
          <x14:formula1>
            <xm:f>OR(DANE!$B$37=2,DANE!$B$37=3)</xm:f>
          </x14:formula1>
          <xm:sqref>E247</xm:sqref>
        </x14:dataValidation>
        <x14:dataValidation type="custom" allowBlank="1" showInputMessage="1" showErrorMessage="1" errorTitle="UWAGA!!!" error="Nie możesz wypełnić tego pola bo nie zbierasz kapsli niebutelkowanych." xr:uid="{00000000-0002-0000-0100-000007000000}">
          <x14:formula1>
            <xm:f>OR(DANE!$B$37="niebutelkowane",DANE!$B$37="butelkowane i niebutelkowane")</xm:f>
          </x14:formula1>
          <xm:sqref>E4:E21</xm:sqref>
        </x14:dataValidation>
        <x14:dataValidation type="custom" allowBlank="1" showInputMessage="1" showErrorMessage="1" errorTitle="UWAGA!!!" error="To pole wypełniają tylko osoby, które nie identyfikują kapsli wg browarów itp." xr:uid="{00000000-0002-0000-0100-000008000000}">
          <x14:formula1>
            <xm:f>DANE!$B$16="bez podziału"</xm:f>
          </x14:formula1>
          <xm:sqref>C255</xm:sqref>
        </x14:dataValidation>
        <x14:dataValidation type="custom" showInputMessage="1" showErrorMessage="1" errorTitle="UWAGA!!!" error="Nie możesz wypełić tego pola, bo zbierasz kapsle według miejsca warzenia piwa, bądź też nie zbierasz odwrotek._x000a_Liczba odwrotek nie może być wyższa od liczby ogółem." xr:uid="{00000000-0002-0000-0100-000009000000}">
          <x14:formula1>
            <xm:f>AND(DANE!$B$16="wg katalogu",DANE!$B$22="TAK",D249&lt;=C249)</xm:f>
          </x14:formula1>
          <xm:sqref>D249</xm:sqref>
        </x14:dataValidation>
        <x14:dataValidation type="custom" showInputMessage="1" showErrorMessage="1" errorTitle="UWAGA!!!" error="Nie możesz wypełić tego pola, bo jesteś kolekcjonerem zbierającym kapsle wg miejsca warzenia piwa. _x000a_Kapsle z piw poszczególnych browarów kontraktowych dodaj do browarów stacjonarnych, gdzie faktycznie zostało uwarzone." xr:uid="{00000000-0002-0000-0100-00000A000000}">
          <x14:formula1>
            <xm:f>DANE!$B$16="wg katalogu"</xm:f>
          </x14:formula1>
          <xm:sqref>C249</xm:sqref>
        </x14:dataValidation>
        <x14:dataValidation type="custom" showInputMessage="1" showErrorMessage="1" errorTitle="UWAGA!!!" error="Nie możesz wypełnić tego pola, bo zbierasz kapsle według miejsca warzenia piwa, lub nie zbierasz odwrotek, lub też nie uznajesz za polskie kapsli z piw zagranicznych marek." promptTitle="UWAGA!!!" prompt="Liczba odwrotek nie może być wyższa od liczby ogółem." xr:uid="{00000000-0002-0000-0100-00000B000000}">
          <x14:formula1>
            <xm:f>AND(DANE!$B$16="wg katalogu",DANE!$B$22="TAK",D248&lt;=C248)</xm:f>
          </x14:formula1>
          <xm:sqref>D248</xm:sqref>
        </x14:dataValidation>
        <x14:dataValidation type="custom" showInputMessage="1" showErrorMessage="1" errorTitle="UWAGA!!!" error="Nie możesz wypełić tego pola, bo zbierasz kapsle według miejsca warzenia piwa, bądź też nie zbierasz kapsli niebutelkowanych._x000a_Liczba kapsli niebutelkowanych nie może być wyższa od liczby ogółem." xr:uid="{00000000-0002-0000-0100-00000C000000}">
          <x14:formula1>
            <xm:f>AND(OR((AND(DANE!$B$16="wg katalogu",DANE!$B$37="niebutelkowane")),(AND(DANE!$B$16="wg katalogu",DANE!$B$37="butelkowane i niebutelkowane"))),E246&lt;=C246)</xm:f>
          </x14:formula1>
          <xm:sqref>E249 E246</xm:sqref>
        </x14:dataValidation>
        <x14:dataValidation type="custom" showInputMessage="1" showErrorMessage="1" errorTitle="UWAGA!!!" error="Nie możesz wypełić tego pola, bo zbierasz kapsle według miejsca warzenia piwa, lub nie zbierasz kapsli niebutelkowanych, lub też nie uznajesz za polskie, kapsli z piw zagranicznych marek._x000a_" promptTitle="UWAGA!!!" prompt="Liczba kapsli niebutelkowanych nie może być wyższa od liczby ogółem." xr:uid="{00000000-0002-0000-0100-00000D000000}">
          <x14:formula1>
            <xm:f>AND(OR((AND(DANE!$B$16="wg katalogu",DANE!$B$37="niebutelkowane")),(AND(DANE!$B$16="wg katalogu",DANE!$B$37="butelkowane i niebutelkowane"))),E248&lt;=C248)</xm:f>
          </x14:formula1>
          <xm:sqref>E248</xm:sqref>
        </x14:dataValidation>
        <x14:dataValidation type="custom" showInputMessage="1" showErrorMessage="1" errorTitle="UWAGA!!!" error="Nie możesz wypełić tego pola, bo  zbierasz kapsle według browarów, bądź też nie zbierasz odwrotek._x000a_Liczba odwrotek nie może być wyższa od liczby ogółem." xr:uid="{00000000-0002-0000-0100-00000E000000}">
          <x14:formula1>
            <xm:f>AND(DANE!$B$16="bez podziału",DANE!$B$22="TAK",D255&lt;=C255)</xm:f>
          </x14:formula1>
          <xm:sqref>D255</xm:sqref>
        </x14:dataValidation>
        <x14:dataValidation type="custom" showInputMessage="1" showErrorMessage="1" errorTitle="UWAGA!!!" error="Nie możesz wypełić tego pola, bo zbierasz kapsle według browarów, bądź też nie zbierasz kapsli niebutelkowanych._x000a_Liczba kapsli niebutelkowanych nie może być wyższa od liczby ogółem." xr:uid="{00000000-0002-0000-0100-00000F000000}">
          <x14:formula1>
            <xm:f>AND(OR((AND(DANE!$B$16="bez podziału",DANE!$B$37="niebutelkowane")),(AND(DANE!$B$16="bez podziału",DANE!$B$37="Butelkowane i niebutelkowane"))),E255&lt;=C255)</xm:f>
          </x14:formula1>
          <xm:sqref>E255</xm:sqref>
        </x14:dataValidation>
        <x14:dataValidation type="custom" showInputMessage="1" showErrorMessage="1" errorTitle="UWAGA!!!" error="Nie możesz wypełić tego pola, bo zbierasz kapsle wg miejsca warzenia piwa lub nie uznajesz jako polskie, kapsli z piw zagnicznych marek. " xr:uid="{00000000-0002-0000-0100-000010000000}">
          <x14:formula1>
            <xm:f>AND(DANE!$B$16="wg katalogu",DANE!$B$34="TAK")</xm:f>
          </x14:formula1>
          <xm:sqref>C248</xm:sqref>
        </x14:dataValidation>
        <x14:dataValidation type="custom" showInputMessage="1" showErrorMessage="1" errorTitle="UWAGA!!!" error="Nie możesz wypełnić tego pola, bo nie zbierasz kapsli niebutelkowanych._x000a_Liczba kapsli niebutelkowanych nie może być wyższa od liczby ogółem." xr:uid="{00000000-0002-0000-0100-000012000000}">
          <x14:formula1>
            <xm:f>AND(OR(DANE!$B$37="niebutelkowane",DANE!$B$37="butelkowane i niebutelkowane"),E27&lt;=$C27)</xm:f>
          </x14:formula1>
          <xm:sqref>E261:E267 E290:E295 E271:E277 E281:E286 E27:E245</xm:sqref>
        </x14:dataValidation>
        <x14:dataValidation type="custom" showInputMessage="1" showErrorMessage="1" errorTitle="UWAGA!!!" error="Nie możesz wypełnić tego pola, bo nie zbierasz kapsli niebutelkowanych._x000a_Liczba kapsli niebutelkowanych nie może być wyższa od liczby ogółem." xr:uid="{00000000-0002-0000-0100-000014000000}">
          <x14:formula1>
            <xm:f>AND(OR(DANE!$B$37="niebutelkowane",DANE!$B$37="butelkowane i niebutelkowane"),E250&lt;=C250)</xm:f>
          </x14:formula1>
          <xm:sqref>E250</xm:sqref>
        </x14:dataValidation>
        <x14:dataValidation type="custom" showInputMessage="1" showErrorMessage="1" errorTitle="UWAGA!!!" error="Nie możesz wypełnić tego pola bo nie zbierasz odwrotek. _x000a_Liczba odwrotek nie może być wyższa od liczby ogółem." xr:uid="{00000000-0002-0000-0100-000011000000}">
          <x14:formula1>
            <xm:f>AND(DANE!$B$22="TAK",D27&lt;=$C27)</xm:f>
          </x14:formula1>
          <xm:sqref>D27:D245</xm:sqref>
        </x14:dataValidation>
        <x14:dataValidation type="custom" showInputMessage="1" showErrorMessage="1" errorTitle="UWAGA!!!" error="Nie możesz wypełić tego pola, bo jesteś kolekcjonerem zbierającym kapsle wg miejsca warzenia piwa. _x000a_Kapsle z piw poszczególnych browarów kontraktowych dodaj do browarów stacjonarnych, gdzie faktycznie zostało uwarzone." xr:uid="{00000000-0002-0000-0100-000013000000}">
          <x14:formula1>
            <xm:f>AND(DANE!$B$16="wg katalogu",C246&gt;=D246,C246&gt;=E246)</xm:f>
          </x14:formula1>
          <xm:sqref>C246</xm:sqref>
        </x14:dataValidation>
        <x14:dataValidation type="custom" showInputMessage="1" showErrorMessage="1" errorTitle="UWAGA!!!" error="Nie możesz wypełić tego pola, bo zbierasz kapsle wegług miejsca warzenia piwa, bądź też nie zbierasz odwrotek._x000a_Liczba odwrotek nie może być wyższa od liczby ogółem." xr:uid="{00000000-0002-0000-0100-000015000000}">
          <x14:formula1>
            <xm:f>AND(DANE!$B$16="wg katalogu",DANE!$B$22="TAK",D246&lt;=C246)</xm:f>
          </x14:formula1>
          <xm:sqref>D246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3"/>
  <dimension ref="A1:Z444"/>
  <sheetViews>
    <sheetView tabSelected="1" workbookViewId="0">
      <pane ySplit="1" topLeftCell="A2" activePane="bottomLeft" state="frozen"/>
      <selection pane="bottomLeft" activeCell="D3" sqref="D3"/>
    </sheetView>
  </sheetViews>
  <sheetFormatPr defaultColWidth="12.5703125" defaultRowHeight="15" customHeight="1" x14ac:dyDescent="0.2"/>
  <cols>
    <col min="1" max="1" width="4.140625" customWidth="1"/>
    <col min="2" max="2" width="4.140625" style="1" customWidth="1"/>
    <col min="3" max="3" width="34.85546875" customWidth="1"/>
    <col min="4" max="5" width="9.140625" style="7" customWidth="1"/>
    <col min="6" max="25" width="9.140625" customWidth="1"/>
  </cols>
  <sheetData>
    <row r="1" spans="1:23" s="1" customFormat="1" ht="13.5" customHeight="1" thickBot="1" x14ac:dyDescent="0.25">
      <c r="A1" s="14" t="s">
        <v>505</v>
      </c>
      <c r="B1" s="14" t="s">
        <v>505</v>
      </c>
      <c r="C1" s="14" t="s">
        <v>506</v>
      </c>
      <c r="D1" s="33" t="s">
        <v>507</v>
      </c>
      <c r="E1" s="33" t="s">
        <v>508</v>
      </c>
      <c r="F1" s="9"/>
      <c r="G1" s="9"/>
      <c r="H1" s="9"/>
      <c r="I1" s="9"/>
      <c r="J1" s="9"/>
      <c r="O1" s="3"/>
      <c r="P1" s="4"/>
      <c r="Q1" s="3"/>
      <c r="R1" s="4"/>
      <c r="S1" s="3"/>
      <c r="T1" s="4"/>
      <c r="U1" s="3"/>
      <c r="V1" s="4"/>
    </row>
    <row r="2" spans="1:23" s="1" customFormat="1" ht="15" customHeight="1" thickBot="1" x14ac:dyDescent="0.25">
      <c r="A2" s="12"/>
      <c r="B2" s="12"/>
      <c r="C2" s="12" t="s">
        <v>509</v>
      </c>
      <c r="D2" s="22"/>
      <c r="E2" s="22"/>
      <c r="F2" s="13"/>
      <c r="G2" s="13"/>
      <c r="H2" s="13"/>
      <c r="I2" s="13"/>
      <c r="J2" s="13"/>
    </row>
    <row r="3" spans="1:23" ht="12.75" customHeight="1" x14ac:dyDescent="0.2">
      <c r="A3" s="1">
        <v>1</v>
      </c>
      <c r="B3" s="1">
        <v>1</v>
      </c>
      <c r="C3" s="18" t="s">
        <v>262</v>
      </c>
      <c r="D3" s="77"/>
      <c r="E3" s="74"/>
      <c r="F3" s="1"/>
      <c r="G3" s="1"/>
      <c r="H3" s="1"/>
      <c r="I3" s="1"/>
      <c r="J3" s="1"/>
      <c r="K3" s="1"/>
      <c r="L3" s="1"/>
      <c r="M3" s="1"/>
      <c r="N3" s="1"/>
      <c r="O3" s="1"/>
      <c r="P3" s="3"/>
      <c r="Q3" s="4"/>
      <c r="R3" s="3"/>
      <c r="S3" s="4"/>
      <c r="T3" s="3"/>
      <c r="U3" s="4"/>
      <c r="V3" s="3"/>
      <c r="W3" s="4"/>
    </row>
    <row r="4" spans="1:23" ht="12.75" customHeight="1" x14ac:dyDescent="0.2">
      <c r="A4" s="1">
        <v>2</v>
      </c>
      <c r="B4" s="1">
        <v>2</v>
      </c>
      <c r="C4" s="19" t="s">
        <v>264</v>
      </c>
      <c r="D4" s="73"/>
      <c r="E4" s="74"/>
      <c r="F4" s="1"/>
      <c r="G4" s="1"/>
      <c r="H4" s="1"/>
      <c r="I4" s="1"/>
      <c r="J4" s="1"/>
      <c r="K4" s="1"/>
      <c r="L4" s="1"/>
      <c r="M4" s="1"/>
      <c r="N4" s="1"/>
      <c r="O4" s="1"/>
      <c r="P4" s="3"/>
      <c r="Q4" s="4"/>
      <c r="R4" s="3"/>
      <c r="S4" s="4"/>
      <c r="T4" s="3"/>
      <c r="U4" s="4"/>
      <c r="V4" s="3"/>
      <c r="W4" s="4"/>
    </row>
    <row r="5" spans="1:23" ht="12.75" customHeight="1" x14ac:dyDescent="0.2">
      <c r="A5" s="1">
        <v>3</v>
      </c>
      <c r="B5" s="1">
        <v>3</v>
      </c>
      <c r="C5" s="19" t="s">
        <v>272</v>
      </c>
      <c r="D5" s="73"/>
      <c r="E5" s="74"/>
      <c r="F5" s="1"/>
      <c r="G5" s="1"/>
      <c r="H5" s="1"/>
      <c r="I5" s="1"/>
      <c r="J5" s="1"/>
      <c r="K5" s="1"/>
      <c r="L5" s="1"/>
      <c r="M5" s="1"/>
      <c r="N5" s="1"/>
      <c r="O5" s="1"/>
      <c r="P5" s="3"/>
      <c r="Q5" s="4"/>
      <c r="R5" s="3"/>
      <c r="S5" s="4"/>
      <c r="T5" s="3"/>
      <c r="U5" s="4"/>
      <c r="V5" s="3"/>
      <c r="W5" s="4"/>
    </row>
    <row r="6" spans="1:23" ht="12.75" customHeight="1" x14ac:dyDescent="0.2">
      <c r="A6" s="1">
        <v>4</v>
      </c>
      <c r="B6" s="1">
        <v>4</v>
      </c>
      <c r="C6" s="19" t="s">
        <v>278</v>
      </c>
      <c r="D6" s="73"/>
      <c r="E6" s="74"/>
      <c r="F6" s="1"/>
      <c r="G6" s="1"/>
      <c r="H6" s="1"/>
      <c r="I6" s="1"/>
      <c r="J6" s="1"/>
      <c r="K6" s="1"/>
      <c r="L6" s="1"/>
      <c r="M6" s="1"/>
      <c r="N6" s="1"/>
      <c r="O6" s="1"/>
      <c r="P6" s="3"/>
      <c r="Q6" s="4"/>
      <c r="R6" s="3"/>
      <c r="S6" s="4"/>
      <c r="T6" s="3"/>
      <c r="U6" s="4"/>
      <c r="V6" s="3"/>
      <c r="W6" s="4"/>
    </row>
    <row r="7" spans="1:23" ht="12.75" customHeight="1" x14ac:dyDescent="0.2">
      <c r="A7" s="1">
        <v>5</v>
      </c>
      <c r="B7" s="1">
        <v>5</v>
      </c>
      <c r="C7" s="19" t="s">
        <v>282</v>
      </c>
      <c r="D7" s="73"/>
      <c r="E7" s="74"/>
      <c r="F7" s="1"/>
      <c r="G7" s="1"/>
      <c r="H7" s="1"/>
      <c r="I7" s="1"/>
      <c r="J7" s="1"/>
      <c r="K7" s="1"/>
      <c r="L7" s="1"/>
      <c r="M7" s="1"/>
      <c r="N7" s="1"/>
      <c r="O7" s="1"/>
      <c r="P7" s="3"/>
      <c r="Q7" s="4"/>
      <c r="R7" s="3"/>
      <c r="S7" s="4"/>
      <c r="T7" s="3"/>
      <c r="U7" s="4"/>
      <c r="V7" s="3"/>
      <c r="W7" s="4"/>
    </row>
    <row r="8" spans="1:23" ht="12.75" customHeight="1" x14ac:dyDescent="0.2">
      <c r="A8" s="1">
        <v>6</v>
      </c>
      <c r="B8" s="1">
        <v>6</v>
      </c>
      <c r="C8" s="19" t="s">
        <v>284</v>
      </c>
      <c r="D8" s="73"/>
      <c r="E8" s="74"/>
      <c r="F8" s="1"/>
      <c r="G8" s="1"/>
      <c r="H8" s="1"/>
      <c r="I8" s="1"/>
      <c r="J8" s="1"/>
      <c r="K8" s="1"/>
      <c r="L8" s="1"/>
      <c r="M8" s="1"/>
      <c r="N8" s="1"/>
      <c r="O8" s="1"/>
      <c r="P8" s="3"/>
      <c r="Q8" s="4"/>
      <c r="R8" s="3"/>
      <c r="S8" s="4"/>
      <c r="T8" s="5"/>
      <c r="U8" s="6"/>
      <c r="V8" s="3"/>
      <c r="W8" s="4"/>
    </row>
    <row r="9" spans="1:23" ht="12.75" customHeight="1" x14ac:dyDescent="0.2">
      <c r="A9" s="1">
        <v>7</v>
      </c>
      <c r="B9" s="1">
        <v>7</v>
      </c>
      <c r="C9" s="19" t="s">
        <v>287</v>
      </c>
      <c r="D9" s="73"/>
      <c r="E9" s="74"/>
      <c r="F9" s="1"/>
      <c r="G9" s="1"/>
      <c r="H9" s="1"/>
      <c r="I9" s="1"/>
      <c r="J9" s="1"/>
      <c r="K9" s="1"/>
      <c r="L9" s="1"/>
      <c r="M9" s="1"/>
      <c r="N9" s="1"/>
      <c r="O9" s="1"/>
      <c r="P9" s="3"/>
      <c r="Q9" s="4"/>
      <c r="R9" s="3"/>
      <c r="S9" s="4"/>
      <c r="T9" s="3"/>
      <c r="U9" s="4"/>
      <c r="V9" s="3"/>
      <c r="W9" s="4"/>
    </row>
    <row r="10" spans="1:23" ht="12.75" customHeight="1" x14ac:dyDescent="0.2">
      <c r="A10" s="1">
        <v>8</v>
      </c>
      <c r="B10" s="1">
        <v>8</v>
      </c>
      <c r="C10" s="19" t="s">
        <v>292</v>
      </c>
      <c r="D10" s="73"/>
      <c r="E10" s="74"/>
      <c r="F10" s="1"/>
      <c r="G10" s="1"/>
      <c r="H10" s="1"/>
      <c r="I10" s="1"/>
      <c r="J10" s="1"/>
      <c r="K10" s="1"/>
      <c r="L10" s="1"/>
      <c r="M10" s="1"/>
      <c r="N10" s="1"/>
      <c r="O10" s="1"/>
      <c r="P10" s="3"/>
      <c r="Q10" s="4"/>
      <c r="R10" s="3"/>
      <c r="S10" s="4"/>
      <c r="T10" s="3"/>
      <c r="U10" s="4"/>
      <c r="V10" s="3"/>
      <c r="W10" s="4"/>
    </row>
    <row r="11" spans="1:23" ht="12.75" customHeight="1" x14ac:dyDescent="0.2">
      <c r="A11" s="1">
        <v>9</v>
      </c>
      <c r="B11" s="1">
        <v>9</v>
      </c>
      <c r="C11" s="19" t="s">
        <v>294</v>
      </c>
      <c r="D11" s="73"/>
      <c r="E11" s="74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s="1" customFormat="1" ht="12.75" customHeight="1" x14ac:dyDescent="0.2">
      <c r="A12" s="1">
        <v>10</v>
      </c>
      <c r="B12" s="1">
        <v>10</v>
      </c>
      <c r="C12" s="19" t="s">
        <v>510</v>
      </c>
      <c r="D12" s="73"/>
      <c r="E12" s="74"/>
    </row>
    <row r="13" spans="1:23" ht="12.75" customHeight="1" x14ac:dyDescent="0.2">
      <c r="A13" s="1">
        <v>11</v>
      </c>
      <c r="B13" s="1">
        <v>11</v>
      </c>
      <c r="C13" s="19" t="s">
        <v>296</v>
      </c>
      <c r="D13" s="73"/>
      <c r="E13" s="74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2.75" customHeight="1" x14ac:dyDescent="0.2">
      <c r="A14" s="1">
        <v>12</v>
      </c>
      <c r="B14" s="1">
        <v>12</v>
      </c>
      <c r="C14" s="19" t="s">
        <v>297</v>
      </c>
      <c r="D14" s="73"/>
      <c r="E14" s="74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2.75" customHeight="1" x14ac:dyDescent="0.2">
      <c r="A15" s="1">
        <v>13</v>
      </c>
      <c r="B15" s="1">
        <v>13</v>
      </c>
      <c r="C15" s="19" t="s">
        <v>298</v>
      </c>
      <c r="D15" s="73"/>
      <c r="E15" s="74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2.75" customHeight="1" x14ac:dyDescent="0.2">
      <c r="A16" s="1">
        <v>14</v>
      </c>
      <c r="B16" s="1">
        <v>14</v>
      </c>
      <c r="C16" s="19" t="s">
        <v>304</v>
      </c>
      <c r="D16" s="73"/>
      <c r="E16" s="74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6" ht="12.75" customHeight="1" x14ac:dyDescent="0.2">
      <c r="A17" s="1">
        <v>15</v>
      </c>
      <c r="B17" s="1">
        <v>15</v>
      </c>
      <c r="C17" s="19" t="s">
        <v>310</v>
      </c>
      <c r="D17" s="73"/>
      <c r="E17" s="74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6" ht="12.75" customHeight="1" x14ac:dyDescent="0.2">
      <c r="A18" s="1">
        <v>16</v>
      </c>
      <c r="B18" s="1">
        <v>16</v>
      </c>
      <c r="C18" s="19" t="s">
        <v>311</v>
      </c>
      <c r="D18" s="73"/>
      <c r="E18" s="74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6" ht="12.75" customHeight="1" x14ac:dyDescent="0.2">
      <c r="A19" s="1">
        <v>17</v>
      </c>
      <c r="B19" s="1">
        <v>17</v>
      </c>
      <c r="C19" s="19" t="s">
        <v>315</v>
      </c>
      <c r="D19" s="73"/>
      <c r="E19" s="74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6" ht="12.75" customHeight="1" x14ac:dyDescent="0.2">
      <c r="A20" s="1">
        <v>18</v>
      </c>
      <c r="B20" s="1">
        <v>18</v>
      </c>
      <c r="C20" s="19" t="s">
        <v>513</v>
      </c>
      <c r="D20" s="73"/>
      <c r="E20" s="74"/>
      <c r="F20" s="1"/>
      <c r="G20" s="1"/>
      <c r="H20" s="1"/>
      <c r="I20" s="1"/>
      <c r="J20" s="1"/>
      <c r="K20" s="8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">
        <v>19</v>
      </c>
      <c r="B21" s="1">
        <v>19</v>
      </c>
      <c r="C21" s="19" t="s">
        <v>327</v>
      </c>
      <c r="D21" s="73"/>
      <c r="E21" s="74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6" ht="12.75" customHeight="1" x14ac:dyDescent="0.2">
      <c r="A22" s="1">
        <v>20</v>
      </c>
      <c r="B22" s="1">
        <v>20</v>
      </c>
      <c r="C22" s="19" t="s">
        <v>328</v>
      </c>
      <c r="D22" s="73"/>
      <c r="E22" s="74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6" ht="12.75" customHeight="1" x14ac:dyDescent="0.2">
      <c r="A23" s="1">
        <v>21</v>
      </c>
      <c r="B23" s="1">
        <v>21</v>
      </c>
      <c r="C23" s="19" t="s">
        <v>334</v>
      </c>
      <c r="D23" s="73"/>
      <c r="E23" s="74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6" ht="12.75" customHeight="1" x14ac:dyDescent="0.2">
      <c r="A24" s="1">
        <v>22</v>
      </c>
      <c r="B24" s="1">
        <v>22</v>
      </c>
      <c r="C24" s="19" t="s">
        <v>335</v>
      </c>
      <c r="D24" s="73"/>
      <c r="E24" s="74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6" ht="12.75" customHeight="1" x14ac:dyDescent="0.2">
      <c r="A25" s="1">
        <v>23</v>
      </c>
      <c r="B25" s="1">
        <v>23</v>
      </c>
      <c r="C25" s="19" t="s">
        <v>351</v>
      </c>
      <c r="D25" s="73"/>
      <c r="E25" s="7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6" ht="12.75" customHeight="1" x14ac:dyDescent="0.2">
      <c r="A26" s="1">
        <v>24</v>
      </c>
      <c r="B26" s="1">
        <v>24</v>
      </c>
      <c r="C26" s="19" t="s">
        <v>359</v>
      </c>
      <c r="D26" s="73"/>
      <c r="E26" s="74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6" ht="12.75" customHeight="1" x14ac:dyDescent="0.2">
      <c r="A27" s="1">
        <v>25</v>
      </c>
      <c r="B27" s="1">
        <v>25</v>
      </c>
      <c r="C27" s="19" t="s">
        <v>360</v>
      </c>
      <c r="D27" s="73"/>
      <c r="E27" s="7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6" ht="12.75" customHeight="1" x14ac:dyDescent="0.2">
      <c r="A28" s="1">
        <v>26</v>
      </c>
      <c r="B28" s="1">
        <v>26</v>
      </c>
      <c r="C28" s="19" t="s">
        <v>361</v>
      </c>
      <c r="D28" s="73"/>
      <c r="E28" s="7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6" ht="12.75" customHeight="1" x14ac:dyDescent="0.2">
      <c r="A29" s="1">
        <v>27</v>
      </c>
      <c r="B29" s="1">
        <v>27</v>
      </c>
      <c r="C29" s="19" t="s">
        <v>362</v>
      </c>
      <c r="D29" s="73"/>
      <c r="E29" s="7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6" ht="12.75" customHeight="1" x14ac:dyDescent="0.2">
      <c r="A30" s="1">
        <v>28</v>
      </c>
      <c r="B30" s="1">
        <v>28</v>
      </c>
      <c r="C30" s="19" t="s">
        <v>363</v>
      </c>
      <c r="D30" s="73"/>
      <c r="E30" s="7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6" ht="12.75" customHeight="1" x14ac:dyDescent="0.2">
      <c r="A31" s="1">
        <v>29</v>
      </c>
      <c r="B31" s="1">
        <v>29</v>
      </c>
      <c r="C31" s="19" t="s">
        <v>369</v>
      </c>
      <c r="D31" s="73"/>
      <c r="E31" s="7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6" ht="12.75" customHeight="1" x14ac:dyDescent="0.2">
      <c r="A32" s="1">
        <v>30</v>
      </c>
      <c r="B32" s="1">
        <v>30</v>
      </c>
      <c r="C32" s="19" t="s">
        <v>375</v>
      </c>
      <c r="D32" s="73"/>
      <c r="E32" s="7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2.75" customHeight="1" x14ac:dyDescent="0.2">
      <c r="A33" s="1">
        <v>31</v>
      </c>
      <c r="B33" s="1">
        <v>31</v>
      </c>
      <c r="C33" s="19" t="s">
        <v>376</v>
      </c>
      <c r="D33" s="73"/>
      <c r="E33" s="7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s="1" customFormat="1" ht="12.75" customHeight="1" x14ac:dyDescent="0.2">
      <c r="A34" s="1">
        <v>32</v>
      </c>
      <c r="B34" s="1">
        <v>32</v>
      </c>
      <c r="C34" s="19" t="s">
        <v>511</v>
      </c>
      <c r="D34" s="73"/>
      <c r="E34" s="74"/>
    </row>
    <row r="35" spans="1:23" ht="12.75" customHeight="1" x14ac:dyDescent="0.2">
      <c r="A35" s="1">
        <v>33</v>
      </c>
      <c r="B35" s="1">
        <v>33</v>
      </c>
      <c r="C35" s="19" t="s">
        <v>381</v>
      </c>
      <c r="D35" s="73"/>
      <c r="E35" s="74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2.75" customHeight="1" x14ac:dyDescent="0.2">
      <c r="A36" s="1">
        <v>34</v>
      </c>
      <c r="B36" s="1">
        <v>34</v>
      </c>
      <c r="C36" s="19" t="s">
        <v>385</v>
      </c>
      <c r="D36" s="73"/>
      <c r="E36" s="74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2.75" customHeight="1" x14ac:dyDescent="0.2">
      <c r="A37" s="1">
        <v>35</v>
      </c>
      <c r="B37" s="1">
        <v>35</v>
      </c>
      <c r="C37" s="19" t="s">
        <v>395</v>
      </c>
      <c r="D37" s="78"/>
      <c r="E37" s="74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2.75" customHeight="1" x14ac:dyDescent="0.2">
      <c r="A38" s="1">
        <v>36</v>
      </c>
      <c r="B38" s="1">
        <v>36</v>
      </c>
      <c r="C38" s="19" t="s">
        <v>401</v>
      </c>
      <c r="D38" s="73"/>
      <c r="E38" s="74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2.75" customHeight="1" x14ac:dyDescent="0.2">
      <c r="A39" s="1">
        <v>37</v>
      </c>
      <c r="B39" s="1">
        <v>37</v>
      </c>
      <c r="C39" s="19" t="s">
        <v>402</v>
      </c>
      <c r="D39" s="73"/>
      <c r="E39" s="74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2.75" customHeight="1" x14ac:dyDescent="0.2">
      <c r="A40" s="1">
        <v>38</v>
      </c>
      <c r="B40" s="1">
        <v>38</v>
      </c>
      <c r="C40" s="19" t="s">
        <v>406</v>
      </c>
      <c r="D40" s="73"/>
      <c r="E40" s="74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2.75" customHeight="1" x14ac:dyDescent="0.2">
      <c r="A41" s="1">
        <v>39</v>
      </c>
      <c r="B41" s="1">
        <v>39</v>
      </c>
      <c r="C41" s="19" t="s">
        <v>408</v>
      </c>
      <c r="D41" s="73"/>
      <c r="E41" s="74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2.75" customHeight="1" x14ac:dyDescent="0.2">
      <c r="A42" s="1">
        <v>40</v>
      </c>
      <c r="B42" s="1">
        <v>40</v>
      </c>
      <c r="C42" s="19" t="s">
        <v>412</v>
      </c>
      <c r="D42" s="73"/>
      <c r="E42" s="74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2.75" customHeight="1" x14ac:dyDescent="0.2">
      <c r="A43" s="1">
        <v>41</v>
      </c>
      <c r="B43" s="1">
        <v>41</v>
      </c>
      <c r="C43" s="19" t="s">
        <v>413</v>
      </c>
      <c r="D43" s="73"/>
      <c r="E43" s="74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2.75" customHeight="1" x14ac:dyDescent="0.2">
      <c r="A44" s="1">
        <v>42</v>
      </c>
      <c r="B44" s="1">
        <v>42</v>
      </c>
      <c r="C44" s="19" t="s">
        <v>425</v>
      </c>
      <c r="D44" s="73"/>
      <c r="E44" s="74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2.75" customHeight="1" x14ac:dyDescent="0.2">
      <c r="A45" s="1">
        <v>43</v>
      </c>
      <c r="B45" s="1">
        <v>43</v>
      </c>
      <c r="C45" s="19" t="s">
        <v>426</v>
      </c>
      <c r="D45" s="73"/>
      <c r="E45" s="74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2.75" customHeight="1" x14ac:dyDescent="0.2">
      <c r="A46" s="1">
        <v>44</v>
      </c>
      <c r="B46" s="1">
        <v>44</v>
      </c>
      <c r="C46" s="19" t="s">
        <v>439</v>
      </c>
      <c r="D46" s="73"/>
      <c r="E46" s="74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2.75" customHeight="1" x14ac:dyDescent="0.2">
      <c r="A47" s="1">
        <v>45</v>
      </c>
      <c r="B47" s="1">
        <v>45</v>
      </c>
      <c r="C47" s="19" t="s">
        <v>444</v>
      </c>
      <c r="D47" s="73"/>
      <c r="E47" s="74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2.75" customHeight="1" x14ac:dyDescent="0.2">
      <c r="A48" s="1">
        <v>46</v>
      </c>
      <c r="B48" s="1">
        <v>46</v>
      </c>
      <c r="C48" s="19" t="s">
        <v>445</v>
      </c>
      <c r="D48" s="73"/>
      <c r="E48" s="74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6" ht="12.75" customHeight="1" x14ac:dyDescent="0.2">
      <c r="A49" s="1">
        <v>47</v>
      </c>
      <c r="B49" s="1">
        <v>47</v>
      </c>
      <c r="C49" s="19" t="s">
        <v>447</v>
      </c>
      <c r="D49" s="73"/>
      <c r="E49" s="74"/>
      <c r="F49" s="1"/>
      <c r="G49" s="1"/>
      <c r="H49" s="1"/>
      <c r="I49" s="1"/>
      <c r="J49" s="1"/>
      <c r="K49" s="8"/>
      <c r="L49" s="2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6" ht="12.75" customHeight="1" x14ac:dyDescent="0.2">
      <c r="A50" s="1">
        <v>48</v>
      </c>
      <c r="B50" s="1">
        <v>48</v>
      </c>
      <c r="C50" s="20" t="s">
        <v>452</v>
      </c>
      <c r="D50" s="79"/>
      <c r="E50" s="74"/>
      <c r="F50" s="1"/>
      <c r="G50" s="1"/>
      <c r="H50" s="1"/>
      <c r="I50" s="1"/>
      <c r="J50" s="1"/>
      <c r="K50" s="8"/>
      <c r="L50" s="2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>
        <v>49</v>
      </c>
      <c r="B51" s="1">
        <v>49</v>
      </c>
      <c r="C51" s="19" t="s">
        <v>453</v>
      </c>
      <c r="D51" s="73"/>
      <c r="E51" s="74"/>
      <c r="F51" s="1"/>
      <c r="G51" s="1"/>
      <c r="H51" s="1"/>
      <c r="I51" s="1"/>
      <c r="J51" s="1"/>
      <c r="K51" s="8"/>
      <c r="L51" s="2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s="1" customFormat="1" ht="12.75" customHeight="1" x14ac:dyDescent="0.2">
      <c r="A52" s="1">
        <v>50</v>
      </c>
      <c r="B52" s="1">
        <v>50</v>
      </c>
      <c r="C52" s="18" t="s">
        <v>512</v>
      </c>
      <c r="D52" s="77"/>
      <c r="E52" s="74"/>
      <c r="K52" s="8"/>
      <c r="L52" s="2"/>
    </row>
    <row r="53" spans="1:26" ht="12.75" customHeight="1" x14ac:dyDescent="0.2">
      <c r="A53" s="1">
        <v>51</v>
      </c>
      <c r="B53" s="1">
        <v>51</v>
      </c>
      <c r="C53" s="19" t="s">
        <v>450</v>
      </c>
      <c r="D53" s="73"/>
      <c r="E53" s="74"/>
      <c r="F53" s="1"/>
      <c r="G53" s="1"/>
      <c r="H53" s="1"/>
      <c r="I53" s="1"/>
      <c r="J53" s="1"/>
      <c r="K53" s="8"/>
      <c r="L53" s="2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6" s="1" customFormat="1" ht="12.75" customHeight="1" thickBot="1" x14ac:dyDescent="0.25">
      <c r="A54" s="16"/>
      <c r="B54" s="16"/>
      <c r="C54" s="24" t="s">
        <v>470</v>
      </c>
      <c r="D54" s="25">
        <f>SUM(D3:D53)</f>
        <v>0</v>
      </c>
      <c r="E54" s="26">
        <f>SUM(E3:E53)</f>
        <v>0</v>
      </c>
      <c r="J54" s="11"/>
      <c r="K54" s="11"/>
      <c r="L54" s="11"/>
      <c r="M54" s="11"/>
      <c r="P54" s="3"/>
      <c r="Q54" s="4"/>
      <c r="R54" s="3"/>
      <c r="S54" s="4"/>
      <c r="T54" s="3"/>
      <c r="U54" s="4"/>
      <c r="V54" s="3"/>
      <c r="W54" s="4"/>
    </row>
    <row r="55" spans="1:26" s="1" customFormat="1" ht="15" customHeight="1" thickBot="1" x14ac:dyDescent="0.25">
      <c r="A55" s="12"/>
      <c r="B55" s="12"/>
      <c r="C55" s="12" t="s">
        <v>514</v>
      </c>
      <c r="D55" s="22"/>
      <c r="E55" s="22"/>
      <c r="F55" s="13"/>
      <c r="G55" s="13"/>
      <c r="H55" s="13"/>
      <c r="I55" s="13"/>
      <c r="J55" s="13"/>
    </row>
    <row r="56" spans="1:26" ht="12.75" customHeight="1" x14ac:dyDescent="0.2">
      <c r="A56" s="1">
        <v>1</v>
      </c>
      <c r="B56" s="9">
        <v>52</v>
      </c>
      <c r="C56" s="19" t="s">
        <v>268</v>
      </c>
      <c r="D56" s="73"/>
      <c r="E56" s="74"/>
      <c r="F56" s="1"/>
      <c r="G56" s="1"/>
      <c r="H56" s="1"/>
      <c r="I56" s="1"/>
      <c r="J56" s="1"/>
      <c r="K56" s="1"/>
      <c r="L56" s="1"/>
      <c r="M56" s="1"/>
      <c r="N56" s="1"/>
      <c r="O56" s="1"/>
      <c r="P56" s="3"/>
      <c r="Q56" s="4"/>
      <c r="R56" s="3"/>
      <c r="S56" s="4"/>
      <c r="T56" s="3"/>
      <c r="U56" s="4"/>
      <c r="V56" s="3"/>
      <c r="W56" s="4"/>
    </row>
    <row r="57" spans="1:26" ht="12.75" customHeight="1" x14ac:dyDescent="0.2">
      <c r="A57" s="1">
        <v>2</v>
      </c>
      <c r="B57" s="9">
        <v>53</v>
      </c>
      <c r="C57" s="19" t="s">
        <v>279</v>
      </c>
      <c r="D57" s="73"/>
      <c r="E57" s="74"/>
      <c r="F57" s="1"/>
      <c r="G57" s="1"/>
      <c r="H57" s="1"/>
      <c r="I57" s="1"/>
      <c r="J57" s="1"/>
      <c r="K57" s="1"/>
      <c r="L57" s="1"/>
      <c r="M57" s="1"/>
      <c r="N57" s="1"/>
      <c r="O57" s="1"/>
      <c r="P57" s="3"/>
      <c r="Q57" s="4"/>
      <c r="R57" s="3"/>
      <c r="S57" s="4"/>
      <c r="T57" s="3"/>
      <c r="U57" s="4"/>
      <c r="V57" s="3"/>
      <c r="W57" s="4"/>
    </row>
    <row r="58" spans="1:26" ht="12.75" customHeight="1" x14ac:dyDescent="0.2">
      <c r="A58" s="1">
        <v>3</v>
      </c>
      <c r="B58" s="9">
        <v>54</v>
      </c>
      <c r="C58" s="19" t="s">
        <v>283</v>
      </c>
      <c r="D58" s="73"/>
      <c r="E58" s="74"/>
      <c r="F58" s="1"/>
      <c r="G58" s="1"/>
      <c r="H58" s="1"/>
      <c r="I58" s="1"/>
      <c r="J58" s="1"/>
      <c r="K58" s="1"/>
      <c r="L58" s="1"/>
      <c r="M58" s="1"/>
      <c r="N58" s="1"/>
      <c r="O58" s="1"/>
      <c r="P58" s="3"/>
      <c r="Q58" s="4"/>
      <c r="R58" s="3"/>
      <c r="S58" s="4"/>
      <c r="T58" s="3"/>
      <c r="U58" s="4"/>
      <c r="V58" s="3"/>
      <c r="W58" s="4"/>
    </row>
    <row r="59" spans="1:26" ht="12.75" customHeight="1" x14ac:dyDescent="0.2">
      <c r="A59" s="1">
        <v>4</v>
      </c>
      <c r="B59" s="9">
        <v>55</v>
      </c>
      <c r="C59" s="19" t="s">
        <v>286</v>
      </c>
      <c r="D59" s="73"/>
      <c r="E59" s="74"/>
      <c r="F59" s="1"/>
      <c r="G59" s="1"/>
      <c r="H59" s="1"/>
      <c r="I59" s="1"/>
      <c r="J59" s="1"/>
      <c r="K59" s="1"/>
      <c r="L59" s="1"/>
      <c r="M59" s="1"/>
      <c r="N59" s="1"/>
      <c r="O59" s="1"/>
      <c r="P59" s="3"/>
      <c r="Q59" s="4"/>
      <c r="R59" s="3"/>
      <c r="S59" s="4"/>
      <c r="T59" s="3"/>
      <c r="U59" s="4"/>
      <c r="V59" s="3"/>
      <c r="W59" s="4"/>
    </row>
    <row r="60" spans="1:26" ht="12.75" customHeight="1" x14ac:dyDescent="0.2">
      <c r="A60" s="1">
        <v>5</v>
      </c>
      <c r="B60" s="9">
        <v>56</v>
      </c>
      <c r="C60" s="19" t="s">
        <v>291</v>
      </c>
      <c r="D60" s="73"/>
      <c r="E60" s="74"/>
      <c r="F60" s="1"/>
      <c r="G60" s="1"/>
      <c r="H60" s="1"/>
      <c r="I60" s="1"/>
      <c r="J60" s="1"/>
      <c r="K60" s="1"/>
      <c r="L60" s="1"/>
      <c r="M60" s="1"/>
      <c r="N60" s="1"/>
      <c r="O60" s="1"/>
      <c r="P60" s="3"/>
      <c r="Q60" s="4"/>
      <c r="R60" s="3"/>
      <c r="S60" s="4"/>
      <c r="T60" s="3"/>
      <c r="U60" s="4"/>
      <c r="V60" s="3"/>
      <c r="W60" s="4"/>
    </row>
    <row r="61" spans="1:26" ht="12.75" customHeight="1" x14ac:dyDescent="0.2">
      <c r="A61" s="1">
        <v>6</v>
      </c>
      <c r="B61" s="9">
        <v>57</v>
      </c>
      <c r="C61" s="19" t="s">
        <v>302</v>
      </c>
      <c r="D61" s="73"/>
      <c r="E61" s="74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6" ht="12.75" customHeight="1" x14ac:dyDescent="0.2">
      <c r="A62" s="1">
        <v>7</v>
      </c>
      <c r="B62" s="9">
        <v>58</v>
      </c>
      <c r="C62" s="21" t="s">
        <v>307</v>
      </c>
      <c r="D62" s="75"/>
      <c r="E62" s="76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6" ht="12.75" customHeight="1" x14ac:dyDescent="0.2">
      <c r="A63" s="1">
        <v>8</v>
      </c>
      <c r="B63" s="9">
        <v>59</v>
      </c>
      <c r="C63" s="19" t="s">
        <v>317</v>
      </c>
      <c r="D63" s="73"/>
      <c r="E63" s="74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6" ht="12.75" customHeight="1" x14ac:dyDescent="0.2">
      <c r="A64" s="1">
        <v>9</v>
      </c>
      <c r="B64" s="9">
        <v>60</v>
      </c>
      <c r="C64" s="19" t="s">
        <v>320</v>
      </c>
      <c r="D64" s="73"/>
      <c r="E64" s="74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2.75" customHeight="1" x14ac:dyDescent="0.2">
      <c r="A65" s="1">
        <v>10</v>
      </c>
      <c r="B65" s="9">
        <v>61</v>
      </c>
      <c r="C65" s="19" t="s">
        <v>321</v>
      </c>
      <c r="D65" s="73"/>
      <c r="E65" s="74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2.75" customHeight="1" x14ac:dyDescent="0.2">
      <c r="A66" s="1">
        <v>11</v>
      </c>
      <c r="B66" s="9">
        <v>62</v>
      </c>
      <c r="C66" s="19" t="s">
        <v>323</v>
      </c>
      <c r="D66" s="73"/>
      <c r="E66" s="74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2.75" customHeight="1" x14ac:dyDescent="0.2">
      <c r="A67" s="1">
        <v>12</v>
      </c>
      <c r="B67" s="9">
        <v>63</v>
      </c>
      <c r="C67" s="19" t="s">
        <v>329</v>
      </c>
      <c r="D67" s="73"/>
      <c r="E67" s="74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2.75" customHeight="1" x14ac:dyDescent="0.2">
      <c r="A68" s="1">
        <v>13</v>
      </c>
      <c r="B68" s="9">
        <v>64</v>
      </c>
      <c r="C68" s="19" t="s">
        <v>343</v>
      </c>
      <c r="D68" s="73"/>
      <c r="E68" s="74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2.75" customHeight="1" x14ac:dyDescent="0.2">
      <c r="A69" s="1">
        <v>14</v>
      </c>
      <c r="B69" s="9">
        <v>65</v>
      </c>
      <c r="C69" s="19" t="s">
        <v>347</v>
      </c>
      <c r="D69" s="73"/>
      <c r="E69" s="74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2.75" customHeight="1" x14ac:dyDescent="0.2">
      <c r="A70" s="1">
        <v>15</v>
      </c>
      <c r="B70" s="9">
        <v>66</v>
      </c>
      <c r="C70" s="19" t="s">
        <v>352</v>
      </c>
      <c r="D70" s="73"/>
      <c r="E70" s="74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2.75" customHeight="1" x14ac:dyDescent="0.2">
      <c r="A71" s="1">
        <v>16</v>
      </c>
      <c r="B71" s="9">
        <v>67</v>
      </c>
      <c r="C71" s="19" t="s">
        <v>374</v>
      </c>
      <c r="D71" s="73"/>
      <c r="E71" s="74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2.75" customHeight="1" x14ac:dyDescent="0.2">
      <c r="A72" s="1">
        <v>17</v>
      </c>
      <c r="B72" s="9">
        <v>68</v>
      </c>
      <c r="C72" s="19" t="s">
        <v>384</v>
      </c>
      <c r="D72" s="73"/>
      <c r="E72" s="74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2.75" customHeight="1" x14ac:dyDescent="0.2">
      <c r="A73" s="1">
        <v>18</v>
      </c>
      <c r="B73" s="9">
        <v>69</v>
      </c>
      <c r="C73" s="19" t="s">
        <v>390</v>
      </c>
      <c r="D73" s="73"/>
      <c r="E73" s="74"/>
      <c r="F73" s="7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2.75" customHeight="1" x14ac:dyDescent="0.2">
      <c r="A74" s="1">
        <v>19</v>
      </c>
      <c r="B74" s="9">
        <v>70</v>
      </c>
      <c r="C74" s="19" t="s">
        <v>392</v>
      </c>
      <c r="D74" s="73"/>
      <c r="E74" s="74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2.75" customHeight="1" x14ac:dyDescent="0.2">
      <c r="A75" s="1">
        <v>20</v>
      </c>
      <c r="B75" s="9">
        <v>71</v>
      </c>
      <c r="C75" s="19" t="s">
        <v>393</v>
      </c>
      <c r="D75" s="73"/>
      <c r="E75" s="74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2.75" customHeight="1" x14ac:dyDescent="0.2">
      <c r="A76" s="1">
        <v>21</v>
      </c>
      <c r="B76" s="9">
        <v>72</v>
      </c>
      <c r="C76" s="19" t="s">
        <v>404</v>
      </c>
      <c r="D76" s="73"/>
      <c r="E76" s="74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2.75" customHeight="1" x14ac:dyDescent="0.2">
      <c r="A77" s="1">
        <v>22</v>
      </c>
      <c r="B77" s="9">
        <v>73</v>
      </c>
      <c r="C77" s="19" t="s">
        <v>423</v>
      </c>
      <c r="D77" s="73"/>
      <c r="E77" s="74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2.75" customHeight="1" x14ac:dyDescent="0.2">
      <c r="A78" s="1">
        <v>23</v>
      </c>
      <c r="B78" s="9">
        <v>74</v>
      </c>
      <c r="C78" s="19" t="s">
        <v>440</v>
      </c>
      <c r="D78" s="73"/>
      <c r="E78" s="74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2.75" customHeight="1" x14ac:dyDescent="0.2">
      <c r="A79" s="1">
        <v>24</v>
      </c>
      <c r="B79" s="9">
        <v>75</v>
      </c>
      <c r="C79" s="19" t="s">
        <v>420</v>
      </c>
      <c r="D79" s="73"/>
      <c r="E79" s="74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2.75" customHeight="1" x14ac:dyDescent="0.2">
      <c r="A80" s="1">
        <v>25</v>
      </c>
      <c r="B80" s="9">
        <v>76</v>
      </c>
      <c r="C80" s="19" t="s">
        <v>443</v>
      </c>
      <c r="D80" s="73"/>
      <c r="E80" s="74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s="1" customFormat="1" ht="12.75" customHeight="1" thickBot="1" x14ac:dyDescent="0.25">
      <c r="C81" s="24" t="s">
        <v>470</v>
      </c>
      <c r="D81" s="25">
        <f>SUM(D56:D80)</f>
        <v>0</v>
      </c>
      <c r="E81" s="26">
        <f>SUM(E56:E80)</f>
        <v>0</v>
      </c>
      <c r="J81" s="11"/>
      <c r="K81" s="11"/>
      <c r="L81" s="11"/>
      <c r="M81" s="11"/>
      <c r="P81" s="3"/>
      <c r="Q81" s="4"/>
      <c r="R81" s="3"/>
      <c r="S81" s="4"/>
      <c r="T81" s="3"/>
      <c r="U81" s="4"/>
      <c r="V81" s="3"/>
      <c r="W81" s="4"/>
    </row>
    <row r="82" spans="1:23" s="1" customFormat="1" ht="15" customHeight="1" thickBot="1" x14ac:dyDescent="0.25">
      <c r="A82" s="12"/>
      <c r="B82" s="12"/>
      <c r="C82" s="12" t="s">
        <v>515</v>
      </c>
      <c r="D82" s="22"/>
      <c r="E82" s="22"/>
      <c r="F82" s="13"/>
      <c r="G82" s="13"/>
      <c r="H82" s="13"/>
      <c r="I82" s="13"/>
      <c r="J82" s="13"/>
    </row>
    <row r="83" spans="1:23" ht="12.75" customHeight="1" x14ac:dyDescent="0.2">
      <c r="A83" s="1">
        <v>1</v>
      </c>
      <c r="B83" s="9">
        <v>77</v>
      </c>
      <c r="C83" s="19" t="s">
        <v>263</v>
      </c>
      <c r="D83" s="73"/>
      <c r="E83" s="74"/>
      <c r="F83" s="1"/>
      <c r="G83" s="1"/>
      <c r="H83" s="1"/>
      <c r="I83" s="1"/>
      <c r="J83" s="1"/>
      <c r="K83" s="1"/>
      <c r="L83" s="1"/>
      <c r="M83" s="1"/>
      <c r="N83" s="1"/>
      <c r="O83" s="1"/>
      <c r="P83" s="3"/>
      <c r="Q83" s="4"/>
      <c r="R83" s="3"/>
      <c r="S83" s="4"/>
      <c r="T83" s="3"/>
      <c r="U83" s="4"/>
      <c r="V83" s="3"/>
      <c r="W83" s="4"/>
    </row>
    <row r="84" spans="1:23" ht="12.75" customHeight="1" x14ac:dyDescent="0.2">
      <c r="A84" s="1">
        <v>2</v>
      </c>
      <c r="B84" s="9">
        <v>78</v>
      </c>
      <c r="C84" s="19" t="s">
        <v>265</v>
      </c>
      <c r="D84" s="73"/>
      <c r="E84" s="74"/>
      <c r="F84" s="1"/>
      <c r="G84" s="1"/>
      <c r="H84" s="1"/>
      <c r="I84" s="1"/>
      <c r="J84" s="1"/>
      <c r="K84" s="1"/>
      <c r="L84" s="1"/>
      <c r="M84" s="1"/>
      <c r="N84" s="1"/>
      <c r="O84" s="1"/>
      <c r="P84" s="3"/>
      <c r="Q84" s="4"/>
      <c r="R84" s="3"/>
      <c r="S84" s="4"/>
      <c r="T84" s="3"/>
      <c r="U84" s="4"/>
      <c r="V84" s="3"/>
      <c r="W84" s="4"/>
    </row>
    <row r="85" spans="1:23" ht="12.75" customHeight="1" x14ac:dyDescent="0.2">
      <c r="A85" s="1">
        <v>3</v>
      </c>
      <c r="B85" s="9">
        <v>79</v>
      </c>
      <c r="C85" s="19" t="s">
        <v>280</v>
      </c>
      <c r="D85" s="73"/>
      <c r="E85" s="74"/>
      <c r="F85" s="1"/>
      <c r="G85" s="1"/>
      <c r="H85" s="1"/>
      <c r="I85" s="1"/>
      <c r="J85" s="1"/>
      <c r="K85" s="1"/>
      <c r="L85" s="1"/>
      <c r="M85" s="1"/>
      <c r="N85" s="1"/>
      <c r="O85" s="1"/>
      <c r="P85" s="3"/>
      <c r="Q85" s="4"/>
      <c r="R85" s="3"/>
      <c r="S85" s="4"/>
      <c r="T85" s="3"/>
      <c r="U85" s="4"/>
      <c r="V85" s="3"/>
      <c r="W85" s="4"/>
    </row>
    <row r="86" spans="1:23" ht="12.75" customHeight="1" x14ac:dyDescent="0.2">
      <c r="A86" s="1">
        <v>4</v>
      </c>
      <c r="B86" s="9">
        <v>80</v>
      </c>
      <c r="C86" s="19" t="s">
        <v>285</v>
      </c>
      <c r="D86" s="73"/>
      <c r="E86" s="74"/>
      <c r="F86" s="1"/>
      <c r="G86" s="1"/>
      <c r="H86" s="1"/>
      <c r="I86" s="1"/>
      <c r="J86" s="1"/>
      <c r="K86" s="1"/>
      <c r="L86" s="1"/>
      <c r="M86" s="1"/>
      <c r="N86" s="1"/>
      <c r="O86" s="1"/>
      <c r="P86" s="3"/>
      <c r="Q86" s="4"/>
      <c r="R86" s="3"/>
      <c r="S86" s="4"/>
      <c r="T86" s="3"/>
      <c r="U86" s="4"/>
      <c r="V86" s="3"/>
      <c r="W86" s="4"/>
    </row>
    <row r="87" spans="1:23" ht="12.75" customHeight="1" x14ac:dyDescent="0.2">
      <c r="A87" s="1">
        <v>5</v>
      </c>
      <c r="B87" s="9">
        <v>81</v>
      </c>
      <c r="C87" s="19" t="s">
        <v>288</v>
      </c>
      <c r="D87" s="73"/>
      <c r="E87" s="74"/>
      <c r="F87" s="1"/>
      <c r="G87" s="1"/>
      <c r="H87" s="1"/>
      <c r="I87" s="1"/>
      <c r="J87" s="1"/>
      <c r="K87" s="1"/>
      <c r="L87" s="1"/>
      <c r="M87" s="1"/>
      <c r="N87" s="1"/>
      <c r="O87" s="1"/>
      <c r="P87" s="3"/>
      <c r="Q87" s="4"/>
      <c r="R87" s="3"/>
      <c r="S87" s="4"/>
      <c r="T87" s="3"/>
      <c r="U87" s="4"/>
      <c r="V87" s="3"/>
      <c r="W87" s="4"/>
    </row>
    <row r="88" spans="1:23" ht="12.75" customHeight="1" x14ac:dyDescent="0.2">
      <c r="A88" s="1">
        <v>6</v>
      </c>
      <c r="B88" s="9">
        <v>82</v>
      </c>
      <c r="C88" s="19" t="s">
        <v>289</v>
      </c>
      <c r="D88" s="73"/>
      <c r="E88" s="74"/>
      <c r="F88" s="1"/>
      <c r="G88" s="1"/>
      <c r="H88" s="1"/>
      <c r="I88" s="1"/>
      <c r="J88" s="1"/>
      <c r="K88" s="1"/>
      <c r="L88" s="1"/>
      <c r="M88" s="1"/>
      <c r="N88" s="1"/>
      <c r="O88" s="1"/>
      <c r="P88" s="3"/>
      <c r="Q88" s="4"/>
      <c r="R88" s="3"/>
      <c r="S88" s="4"/>
      <c r="T88" s="3"/>
      <c r="U88" s="4"/>
      <c r="V88" s="3"/>
      <c r="W88" s="4"/>
    </row>
    <row r="89" spans="1:23" ht="12.75" customHeight="1" x14ac:dyDescent="0.2">
      <c r="A89" s="1">
        <v>7</v>
      </c>
      <c r="B89" s="9">
        <v>83</v>
      </c>
      <c r="C89" s="19" t="s">
        <v>290</v>
      </c>
      <c r="D89" s="73"/>
      <c r="E89" s="74"/>
      <c r="F89" s="1"/>
      <c r="G89" s="1"/>
      <c r="H89" s="1"/>
      <c r="I89" s="1"/>
      <c r="J89" s="1"/>
      <c r="K89" s="1"/>
      <c r="L89" s="1"/>
      <c r="M89" s="1"/>
      <c r="N89" s="1"/>
      <c r="O89" s="1"/>
      <c r="P89" s="3"/>
      <c r="Q89" s="4"/>
      <c r="R89" s="3"/>
      <c r="S89" s="4"/>
      <c r="T89" s="3"/>
      <c r="U89" s="4"/>
      <c r="V89" s="3"/>
      <c r="W89" s="4"/>
    </row>
    <row r="90" spans="1:23" ht="12.75" customHeight="1" x14ac:dyDescent="0.2">
      <c r="A90" s="1">
        <v>8</v>
      </c>
      <c r="B90" s="9">
        <v>84</v>
      </c>
      <c r="C90" s="19" t="s">
        <v>295</v>
      </c>
      <c r="D90" s="73"/>
      <c r="E90" s="74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s="1" customFormat="1" ht="12.75" customHeight="1" x14ac:dyDescent="0.2">
      <c r="A91" s="1">
        <v>9</v>
      </c>
      <c r="B91" s="9">
        <v>85</v>
      </c>
      <c r="C91" s="19" t="s">
        <v>523</v>
      </c>
      <c r="D91" s="73"/>
      <c r="E91" s="74"/>
    </row>
    <row r="92" spans="1:23" s="1" customFormat="1" ht="12.75" customHeight="1" x14ac:dyDescent="0.2">
      <c r="A92" s="1">
        <v>10</v>
      </c>
      <c r="B92" s="9">
        <v>86</v>
      </c>
      <c r="C92" s="19" t="s">
        <v>516</v>
      </c>
      <c r="D92" s="73"/>
      <c r="E92" s="74"/>
    </row>
    <row r="93" spans="1:23" ht="12.75" customHeight="1" x14ac:dyDescent="0.2">
      <c r="A93" s="1">
        <v>11</v>
      </c>
      <c r="B93" s="9">
        <v>87</v>
      </c>
      <c r="C93" s="19" t="s">
        <v>301</v>
      </c>
      <c r="D93" s="73"/>
      <c r="E93" s="74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2.75" customHeight="1" x14ac:dyDescent="0.2">
      <c r="A94" s="1">
        <v>12</v>
      </c>
      <c r="B94" s="9">
        <v>88</v>
      </c>
      <c r="C94" s="19" t="s">
        <v>303</v>
      </c>
      <c r="D94" s="73"/>
      <c r="E94" s="74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2.75" customHeight="1" x14ac:dyDescent="0.2">
      <c r="A95" s="1">
        <v>13</v>
      </c>
      <c r="B95" s="9">
        <v>89</v>
      </c>
      <c r="C95" s="19" t="s">
        <v>305</v>
      </c>
      <c r="D95" s="73"/>
      <c r="E95" s="74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2.75" customHeight="1" x14ac:dyDescent="0.2">
      <c r="A96" s="1">
        <v>14</v>
      </c>
      <c r="B96" s="9">
        <v>90</v>
      </c>
      <c r="C96" s="19" t="s">
        <v>306</v>
      </c>
      <c r="D96" s="73"/>
      <c r="E96" s="74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2.75" customHeight="1" x14ac:dyDescent="0.2">
      <c r="A97" s="1">
        <v>15</v>
      </c>
      <c r="B97" s="9">
        <v>91</v>
      </c>
      <c r="C97" s="19" t="s">
        <v>312</v>
      </c>
      <c r="D97" s="73"/>
      <c r="E97" s="74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2.75" customHeight="1" x14ac:dyDescent="0.2">
      <c r="A98" s="1">
        <v>16</v>
      </c>
      <c r="B98" s="9">
        <v>92</v>
      </c>
      <c r="C98" s="19" t="s">
        <v>313</v>
      </c>
      <c r="D98" s="73"/>
      <c r="E98" s="74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2.75" customHeight="1" x14ac:dyDescent="0.2">
      <c r="A99" s="1">
        <v>17</v>
      </c>
      <c r="B99" s="9">
        <v>93</v>
      </c>
      <c r="C99" s="19" t="s">
        <v>314</v>
      </c>
      <c r="D99" s="73"/>
      <c r="E99" s="74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2.75" customHeight="1" x14ac:dyDescent="0.2">
      <c r="A100" s="1">
        <v>18</v>
      </c>
      <c r="B100" s="9">
        <v>94</v>
      </c>
      <c r="C100" s="19" t="s">
        <v>324</v>
      </c>
      <c r="D100" s="73"/>
      <c r="E100" s="74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2.75" customHeight="1" x14ac:dyDescent="0.2">
      <c r="A101" s="1">
        <v>19</v>
      </c>
      <c r="B101" s="9">
        <v>95</v>
      </c>
      <c r="C101" s="19" t="s">
        <v>325</v>
      </c>
      <c r="D101" s="73"/>
      <c r="E101" s="74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s="1" customFormat="1" ht="12.75" customHeight="1" x14ac:dyDescent="0.2">
      <c r="A102" s="1">
        <v>20</v>
      </c>
      <c r="B102" s="9">
        <v>96</v>
      </c>
      <c r="C102" s="19" t="s">
        <v>517</v>
      </c>
      <c r="D102" s="73"/>
      <c r="E102" s="74"/>
    </row>
    <row r="103" spans="1:23" ht="12.75" customHeight="1" x14ac:dyDescent="0.2">
      <c r="A103" s="1">
        <v>21</v>
      </c>
      <c r="B103" s="9">
        <v>97</v>
      </c>
      <c r="C103" s="19" t="s">
        <v>342</v>
      </c>
      <c r="D103" s="73"/>
      <c r="E103" s="74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2.75" customHeight="1" x14ac:dyDescent="0.2">
      <c r="A104" s="1">
        <v>22</v>
      </c>
      <c r="B104" s="9">
        <v>98</v>
      </c>
      <c r="C104" s="19" t="s">
        <v>345</v>
      </c>
      <c r="D104" s="73"/>
      <c r="E104" s="74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s="1" customFormat="1" ht="12.75" customHeight="1" x14ac:dyDescent="0.2">
      <c r="A105" s="1">
        <v>23</v>
      </c>
      <c r="B105" s="9">
        <v>99</v>
      </c>
      <c r="C105" s="19" t="s">
        <v>518</v>
      </c>
      <c r="D105" s="73"/>
      <c r="E105" s="74"/>
    </row>
    <row r="106" spans="1:23" ht="12.75" customHeight="1" x14ac:dyDescent="0.2">
      <c r="A106" s="1">
        <v>24</v>
      </c>
      <c r="B106" s="9">
        <v>100</v>
      </c>
      <c r="C106" s="19" t="s">
        <v>348</v>
      </c>
      <c r="D106" s="73"/>
      <c r="E106" s="74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2.75" customHeight="1" x14ac:dyDescent="0.2">
      <c r="A107" s="1">
        <v>25</v>
      </c>
      <c r="B107" s="9">
        <v>101</v>
      </c>
      <c r="C107" s="19" t="s">
        <v>355</v>
      </c>
      <c r="D107" s="73"/>
      <c r="E107" s="74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2.75" customHeight="1" x14ac:dyDescent="0.2">
      <c r="A108" s="1">
        <v>26</v>
      </c>
      <c r="B108" s="9">
        <v>102</v>
      </c>
      <c r="C108" s="19" t="s">
        <v>357</v>
      </c>
      <c r="D108" s="73"/>
      <c r="E108" s="74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2.75" customHeight="1" x14ac:dyDescent="0.2">
      <c r="A109" s="1">
        <v>27</v>
      </c>
      <c r="B109" s="9">
        <v>103</v>
      </c>
      <c r="C109" s="19" t="s">
        <v>358</v>
      </c>
      <c r="D109" s="73"/>
      <c r="E109" s="74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2.75" customHeight="1" x14ac:dyDescent="0.2">
      <c r="A110" s="1">
        <v>28</v>
      </c>
      <c r="B110" s="9">
        <v>104</v>
      </c>
      <c r="C110" s="19" t="s">
        <v>364</v>
      </c>
      <c r="D110" s="73"/>
      <c r="E110" s="74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s="1" customFormat="1" ht="12.75" customHeight="1" x14ac:dyDescent="0.2">
      <c r="A111" s="1">
        <v>29</v>
      </c>
      <c r="B111" s="9">
        <v>105</v>
      </c>
      <c r="C111" s="19" t="s">
        <v>365</v>
      </c>
      <c r="D111" s="73"/>
      <c r="E111" s="74"/>
    </row>
    <row r="112" spans="1:23" ht="12.75" customHeight="1" x14ac:dyDescent="0.2">
      <c r="A112" s="1">
        <v>30</v>
      </c>
      <c r="B112" s="9">
        <v>106</v>
      </c>
      <c r="C112" s="19" t="s">
        <v>366</v>
      </c>
      <c r="D112" s="73"/>
      <c r="E112" s="74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2.75" customHeight="1" x14ac:dyDescent="0.2">
      <c r="A113" s="1">
        <v>31</v>
      </c>
      <c r="B113" s="9">
        <v>107</v>
      </c>
      <c r="C113" s="19" t="s">
        <v>368</v>
      </c>
      <c r="D113" s="73"/>
      <c r="E113" s="74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2.75" customHeight="1" x14ac:dyDescent="0.2">
      <c r="A114" s="1">
        <v>32</v>
      </c>
      <c r="B114" s="9">
        <v>108</v>
      </c>
      <c r="C114" s="19" t="s">
        <v>371</v>
      </c>
      <c r="D114" s="73"/>
      <c r="E114" s="74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s="1" customFormat="1" ht="12.75" customHeight="1" x14ac:dyDescent="0.2">
      <c r="A115" s="1">
        <v>33</v>
      </c>
      <c r="B115" s="9">
        <v>109</v>
      </c>
      <c r="C115" s="19" t="s">
        <v>519</v>
      </c>
      <c r="D115" s="73"/>
      <c r="E115" s="74"/>
    </row>
    <row r="116" spans="1:23" ht="12.75" customHeight="1" x14ac:dyDescent="0.2">
      <c r="A116" s="1">
        <v>34</v>
      </c>
      <c r="B116" s="9">
        <v>110</v>
      </c>
      <c r="C116" s="19" t="s">
        <v>373</v>
      </c>
      <c r="D116" s="73"/>
      <c r="E116" s="74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2.75" customHeight="1" x14ac:dyDescent="0.2">
      <c r="A117" s="1">
        <v>35</v>
      </c>
      <c r="B117" s="9">
        <v>111</v>
      </c>
      <c r="C117" s="19" t="s">
        <v>378</v>
      </c>
      <c r="D117" s="73"/>
      <c r="E117" s="74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2.75" customHeight="1" x14ac:dyDescent="0.2">
      <c r="A118" s="1">
        <v>36</v>
      </c>
      <c r="B118" s="9">
        <v>112</v>
      </c>
      <c r="C118" s="19" t="s">
        <v>379</v>
      </c>
      <c r="D118" s="73"/>
      <c r="E118" s="74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2.75" customHeight="1" x14ac:dyDescent="0.2">
      <c r="A119" s="1">
        <v>37</v>
      </c>
      <c r="B119" s="9">
        <v>113</v>
      </c>
      <c r="C119" s="19" t="s">
        <v>382</v>
      </c>
      <c r="D119" s="73"/>
      <c r="E119" s="74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2.75" customHeight="1" x14ac:dyDescent="0.2">
      <c r="A120" s="1">
        <v>38</v>
      </c>
      <c r="B120" s="9">
        <v>114</v>
      </c>
      <c r="C120" s="19" t="s">
        <v>383</v>
      </c>
      <c r="D120" s="73"/>
      <c r="E120" s="74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2.75" customHeight="1" x14ac:dyDescent="0.2">
      <c r="A121" s="1">
        <v>39</v>
      </c>
      <c r="B121" s="9">
        <v>115</v>
      </c>
      <c r="C121" s="19" t="s">
        <v>397</v>
      </c>
      <c r="D121" s="73"/>
      <c r="E121" s="74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2.75" customHeight="1" x14ac:dyDescent="0.2">
      <c r="A122" s="1">
        <v>40</v>
      </c>
      <c r="B122" s="9">
        <v>116</v>
      </c>
      <c r="C122" s="19" t="s">
        <v>398</v>
      </c>
      <c r="D122" s="73"/>
      <c r="E122" s="74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2.75" customHeight="1" x14ac:dyDescent="0.2">
      <c r="A123" s="1">
        <v>41</v>
      </c>
      <c r="B123" s="9">
        <v>117</v>
      </c>
      <c r="C123" s="19" t="s">
        <v>399</v>
      </c>
      <c r="D123" s="73"/>
      <c r="E123" s="74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2.75" customHeight="1" x14ac:dyDescent="0.2">
      <c r="A124" s="1">
        <v>42</v>
      </c>
      <c r="B124" s="9">
        <v>118</v>
      </c>
      <c r="C124" s="19" t="s">
        <v>400</v>
      </c>
      <c r="D124" s="73"/>
      <c r="E124" s="74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2.75" customHeight="1" x14ac:dyDescent="0.2">
      <c r="A125" s="1">
        <v>43</v>
      </c>
      <c r="B125" s="9">
        <v>119</v>
      </c>
      <c r="C125" s="19" t="s">
        <v>403</v>
      </c>
      <c r="D125" s="73"/>
      <c r="E125" s="74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2.75" customHeight="1" x14ac:dyDescent="0.2">
      <c r="A126" s="1">
        <v>44</v>
      </c>
      <c r="B126" s="9">
        <v>120</v>
      </c>
      <c r="C126" s="19" t="s">
        <v>407</v>
      </c>
      <c r="D126" s="73"/>
      <c r="E126" s="74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2.75" customHeight="1" x14ac:dyDescent="0.2">
      <c r="A127" s="1">
        <v>45</v>
      </c>
      <c r="B127" s="9">
        <v>121</v>
      </c>
      <c r="C127" s="19" t="s">
        <v>409</v>
      </c>
      <c r="D127" s="73"/>
      <c r="E127" s="74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2.75" customHeight="1" x14ac:dyDescent="0.2">
      <c r="A128" s="1">
        <v>46</v>
      </c>
      <c r="B128" s="9">
        <v>122</v>
      </c>
      <c r="C128" s="19" t="s">
        <v>410</v>
      </c>
      <c r="D128" s="73"/>
      <c r="E128" s="74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6" s="1" customFormat="1" ht="12.75" customHeight="1" x14ac:dyDescent="0.2">
      <c r="A129" s="1">
        <v>47</v>
      </c>
      <c r="B129" s="9">
        <v>123</v>
      </c>
      <c r="C129" s="19" t="s">
        <v>520</v>
      </c>
      <c r="D129" s="73"/>
      <c r="E129" s="74"/>
    </row>
    <row r="130" spans="1:26" ht="12.75" customHeight="1" x14ac:dyDescent="0.2">
      <c r="A130" s="1">
        <v>48</v>
      </c>
      <c r="B130" s="9">
        <v>124</v>
      </c>
      <c r="C130" s="19" t="s">
        <v>421</v>
      </c>
      <c r="D130" s="73"/>
      <c r="E130" s="74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6" ht="12.75" customHeight="1" x14ac:dyDescent="0.2">
      <c r="A131" s="1">
        <v>49</v>
      </c>
      <c r="B131" s="9">
        <v>125</v>
      </c>
      <c r="C131" s="19" t="s">
        <v>422</v>
      </c>
      <c r="D131" s="73"/>
      <c r="E131" s="74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6" ht="12.75" customHeight="1" x14ac:dyDescent="0.2">
      <c r="A132" s="1">
        <v>50</v>
      </c>
      <c r="B132" s="9">
        <v>126</v>
      </c>
      <c r="C132" s="19" t="s">
        <v>430</v>
      </c>
      <c r="D132" s="73"/>
      <c r="E132" s="74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6" ht="12.75" customHeight="1" x14ac:dyDescent="0.2">
      <c r="A133" s="1">
        <v>51</v>
      </c>
      <c r="B133" s="9">
        <v>127</v>
      </c>
      <c r="C133" s="19" t="s">
        <v>431</v>
      </c>
      <c r="D133" s="73"/>
      <c r="E133" s="74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6" ht="12.75" customHeight="1" x14ac:dyDescent="0.2">
      <c r="A134" s="1">
        <v>52</v>
      </c>
      <c r="B134" s="9">
        <v>128</v>
      </c>
      <c r="C134" s="19" t="s">
        <v>434</v>
      </c>
      <c r="D134" s="73"/>
      <c r="E134" s="74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6" ht="12.75" customHeight="1" x14ac:dyDescent="0.2">
      <c r="A135" s="1">
        <v>53</v>
      </c>
      <c r="B135" s="9">
        <v>129</v>
      </c>
      <c r="C135" s="19" t="s">
        <v>438</v>
      </c>
      <c r="D135" s="73"/>
      <c r="E135" s="74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6" ht="12.75" customHeight="1" x14ac:dyDescent="0.2">
      <c r="A136" s="1">
        <v>54</v>
      </c>
      <c r="B136" s="9">
        <v>130</v>
      </c>
      <c r="C136" s="19" t="s">
        <v>521</v>
      </c>
      <c r="D136" s="73"/>
      <c r="E136" s="74"/>
      <c r="F136" s="1"/>
      <c r="G136" s="1"/>
      <c r="H136" s="1"/>
      <c r="I136" s="1"/>
      <c r="J136" s="1"/>
      <c r="K136" s="8"/>
      <c r="L136" s="2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s="1" customFormat="1" ht="12.75" customHeight="1" x14ac:dyDescent="0.2">
      <c r="A137" s="1">
        <v>55</v>
      </c>
      <c r="B137" s="9">
        <v>131</v>
      </c>
      <c r="C137" s="19" t="s">
        <v>522</v>
      </c>
      <c r="D137" s="73"/>
      <c r="E137" s="74"/>
      <c r="K137" s="8"/>
      <c r="L137" s="2"/>
    </row>
    <row r="138" spans="1:26" ht="12.75" customHeight="1" x14ac:dyDescent="0.2">
      <c r="A138" s="1">
        <v>56</v>
      </c>
      <c r="B138" s="9">
        <v>132</v>
      </c>
      <c r="C138" s="19" t="s">
        <v>454</v>
      </c>
      <c r="D138" s="73"/>
      <c r="E138" s="74"/>
      <c r="F138" s="1"/>
      <c r="G138" s="1"/>
      <c r="H138" s="1"/>
      <c r="I138" s="1"/>
      <c r="J138" s="1"/>
      <c r="K138" s="8"/>
      <c r="L138" s="2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>
        <v>57</v>
      </c>
      <c r="B139" s="9">
        <v>133</v>
      </c>
      <c r="C139" s="19" t="s">
        <v>455</v>
      </c>
      <c r="D139" s="73"/>
      <c r="E139" s="74"/>
      <c r="F139" s="1"/>
      <c r="G139" s="1"/>
      <c r="H139" s="1"/>
      <c r="I139" s="1"/>
      <c r="J139" s="1"/>
      <c r="K139" s="8"/>
      <c r="L139" s="2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s="1" customFormat="1" ht="12.75" customHeight="1" thickBot="1" x14ac:dyDescent="0.25">
      <c r="C140" s="24" t="s">
        <v>470</v>
      </c>
      <c r="D140" s="25">
        <f>SUM(D83:D139)</f>
        <v>0</v>
      </c>
      <c r="E140" s="26">
        <f>SUM(E83:E139)</f>
        <v>0</v>
      </c>
      <c r="J140" s="11"/>
      <c r="K140" s="11"/>
      <c r="L140" s="11"/>
      <c r="M140" s="11"/>
      <c r="P140" s="3"/>
      <c r="Q140" s="4"/>
      <c r="R140" s="3"/>
      <c r="S140" s="4"/>
      <c r="T140" s="3"/>
      <c r="U140" s="4"/>
      <c r="V140" s="3"/>
      <c r="W140" s="4"/>
    </row>
    <row r="141" spans="1:26" s="1" customFormat="1" ht="15" customHeight="1" thickBot="1" x14ac:dyDescent="0.25">
      <c r="A141" s="12"/>
      <c r="B141" s="12"/>
      <c r="C141" s="12" t="s">
        <v>524</v>
      </c>
      <c r="D141" s="22"/>
      <c r="E141" s="22"/>
      <c r="F141" s="13"/>
      <c r="G141" s="13"/>
      <c r="H141" s="13"/>
      <c r="I141" s="13"/>
      <c r="J141" s="13"/>
    </row>
    <row r="142" spans="1:26" ht="12.75" customHeight="1" x14ac:dyDescent="0.2">
      <c r="A142" s="1">
        <v>1</v>
      </c>
      <c r="B142" s="9">
        <v>134</v>
      </c>
      <c r="C142" s="19" t="s">
        <v>266</v>
      </c>
      <c r="D142" s="73"/>
      <c r="E142" s="74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3"/>
      <c r="Q142" s="4"/>
      <c r="R142" s="3"/>
      <c r="S142" s="4"/>
      <c r="T142" s="3"/>
      <c r="U142" s="4"/>
      <c r="V142" s="3"/>
      <c r="W142" s="4"/>
    </row>
    <row r="143" spans="1:26" ht="12.75" customHeight="1" x14ac:dyDescent="0.2">
      <c r="A143" s="1">
        <v>2</v>
      </c>
      <c r="B143" s="9">
        <v>135</v>
      </c>
      <c r="C143" s="19" t="s">
        <v>270</v>
      </c>
      <c r="D143" s="73"/>
      <c r="E143" s="74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3"/>
      <c r="Q143" s="4"/>
      <c r="R143" s="3"/>
      <c r="S143" s="4"/>
      <c r="T143" s="3"/>
      <c r="U143" s="4"/>
      <c r="V143" s="3"/>
      <c r="W143" s="4"/>
    </row>
    <row r="144" spans="1:26" ht="12.75" customHeight="1" x14ac:dyDescent="0.2">
      <c r="A144" s="1">
        <v>3</v>
      </c>
      <c r="B144" s="9">
        <v>136</v>
      </c>
      <c r="C144" s="19" t="s">
        <v>275</v>
      </c>
      <c r="D144" s="73"/>
      <c r="E144" s="74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3"/>
      <c r="Q144" s="4"/>
      <c r="R144" s="3"/>
      <c r="S144" s="4"/>
      <c r="T144" s="3"/>
      <c r="U144" s="4"/>
      <c r="V144" s="3"/>
      <c r="W144" s="4"/>
    </row>
    <row r="145" spans="1:23" ht="12.75" customHeight="1" x14ac:dyDescent="0.2">
      <c r="A145" s="1">
        <v>4</v>
      </c>
      <c r="B145" s="9">
        <v>137</v>
      </c>
      <c r="C145" s="19" t="s">
        <v>277</v>
      </c>
      <c r="D145" s="73"/>
      <c r="E145" s="74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3"/>
      <c r="Q145" s="4"/>
      <c r="R145" s="3"/>
      <c r="S145" s="4"/>
      <c r="T145" s="3"/>
      <c r="U145" s="4"/>
      <c r="V145" s="3"/>
      <c r="W145" s="4"/>
    </row>
    <row r="146" spans="1:23" ht="12.75" customHeight="1" x14ac:dyDescent="0.2">
      <c r="A146" s="1">
        <v>5</v>
      </c>
      <c r="B146" s="9">
        <v>138</v>
      </c>
      <c r="C146" s="19" t="s">
        <v>281</v>
      </c>
      <c r="D146" s="73"/>
      <c r="E146" s="74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3"/>
      <c r="Q146" s="4"/>
      <c r="R146" s="3"/>
      <c r="S146" s="4"/>
      <c r="T146" s="3"/>
      <c r="U146" s="4"/>
      <c r="V146" s="3"/>
      <c r="W146" s="4"/>
    </row>
    <row r="147" spans="1:23" ht="12.75" customHeight="1" x14ac:dyDescent="0.2">
      <c r="A147" s="1">
        <v>6</v>
      </c>
      <c r="B147" s="9">
        <v>139</v>
      </c>
      <c r="C147" s="19" t="s">
        <v>293</v>
      </c>
      <c r="D147" s="73"/>
      <c r="E147" s="74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3"/>
      <c r="Q147" s="4"/>
      <c r="R147" s="3"/>
      <c r="S147" s="4"/>
      <c r="T147" s="3"/>
      <c r="U147" s="4"/>
      <c r="V147" s="3"/>
      <c r="W147" s="4"/>
    </row>
    <row r="148" spans="1:23" ht="12.75" customHeight="1" x14ac:dyDescent="0.2">
      <c r="A148" s="1">
        <v>7</v>
      </c>
      <c r="B148" s="9">
        <v>140</v>
      </c>
      <c r="C148" s="19" t="s">
        <v>299</v>
      </c>
      <c r="D148" s="73"/>
      <c r="E148" s="74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2.75" customHeight="1" x14ac:dyDescent="0.2">
      <c r="A149" s="1">
        <v>8</v>
      </c>
      <c r="B149" s="9">
        <v>141</v>
      </c>
      <c r="C149" s="19" t="s">
        <v>300</v>
      </c>
      <c r="D149" s="73"/>
      <c r="E149" s="74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2.75" customHeight="1" x14ac:dyDescent="0.2">
      <c r="A150" s="1">
        <v>9</v>
      </c>
      <c r="B150" s="9">
        <v>142</v>
      </c>
      <c r="C150" s="19" t="s">
        <v>316</v>
      </c>
      <c r="D150" s="73"/>
      <c r="E150" s="74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2.75" customHeight="1" x14ac:dyDescent="0.2">
      <c r="A151" s="1">
        <v>10</v>
      </c>
      <c r="B151" s="9">
        <v>143</v>
      </c>
      <c r="C151" s="19" t="s">
        <v>322</v>
      </c>
      <c r="D151" s="73"/>
      <c r="E151" s="74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2.75" customHeight="1" x14ac:dyDescent="0.2">
      <c r="A152" s="1">
        <v>11</v>
      </c>
      <c r="B152" s="9">
        <v>144</v>
      </c>
      <c r="C152" s="19" t="s">
        <v>326</v>
      </c>
      <c r="D152" s="73"/>
      <c r="E152" s="74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2.75" customHeight="1" x14ac:dyDescent="0.2">
      <c r="A153" s="1">
        <v>12</v>
      </c>
      <c r="B153" s="9">
        <v>145</v>
      </c>
      <c r="C153" s="19" t="s">
        <v>337</v>
      </c>
      <c r="D153" s="73"/>
      <c r="E153" s="74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2.75" customHeight="1" x14ac:dyDescent="0.2">
      <c r="A154" s="1">
        <v>13</v>
      </c>
      <c r="B154" s="9">
        <v>146</v>
      </c>
      <c r="C154" s="19" t="s">
        <v>340</v>
      </c>
      <c r="D154" s="73"/>
      <c r="E154" s="74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2.75" customHeight="1" x14ac:dyDescent="0.2">
      <c r="A155" s="1">
        <v>14</v>
      </c>
      <c r="B155" s="9">
        <v>147</v>
      </c>
      <c r="C155" s="19" t="s">
        <v>353</v>
      </c>
      <c r="D155" s="73"/>
      <c r="E155" s="74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2.75" customHeight="1" x14ac:dyDescent="0.2">
      <c r="A156" s="1">
        <v>15</v>
      </c>
      <c r="B156" s="9">
        <v>148</v>
      </c>
      <c r="C156" s="19" t="s">
        <v>372</v>
      </c>
      <c r="D156" s="73"/>
      <c r="E156" s="74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2.75" customHeight="1" x14ac:dyDescent="0.2">
      <c r="A157" s="1">
        <v>16</v>
      </c>
      <c r="B157" s="9">
        <v>149</v>
      </c>
      <c r="C157" s="19" t="s">
        <v>396</v>
      </c>
      <c r="D157" s="73"/>
      <c r="E157" s="74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2.75" customHeight="1" x14ac:dyDescent="0.2">
      <c r="A158" s="1">
        <v>17</v>
      </c>
      <c r="B158" s="9">
        <v>150</v>
      </c>
      <c r="C158" s="19" t="s">
        <v>415</v>
      </c>
      <c r="D158" s="73"/>
      <c r="E158" s="74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2.75" customHeight="1" x14ac:dyDescent="0.2">
      <c r="A159" s="1">
        <v>18</v>
      </c>
      <c r="B159" s="9">
        <v>151</v>
      </c>
      <c r="C159" s="19" t="s">
        <v>416</v>
      </c>
      <c r="D159" s="73"/>
      <c r="E159" s="74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2.75" customHeight="1" x14ac:dyDescent="0.2">
      <c r="A160" s="1">
        <v>19</v>
      </c>
      <c r="B160" s="9">
        <v>152</v>
      </c>
      <c r="C160" s="19" t="s">
        <v>417</v>
      </c>
      <c r="D160" s="73"/>
      <c r="E160" s="74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2.75" customHeight="1" x14ac:dyDescent="0.2">
      <c r="A161" s="1">
        <v>20</v>
      </c>
      <c r="B161" s="9">
        <v>153</v>
      </c>
      <c r="C161" s="19" t="s">
        <v>419</v>
      </c>
      <c r="D161" s="73"/>
      <c r="E161" s="74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2.75" customHeight="1" x14ac:dyDescent="0.2">
      <c r="A162" s="1">
        <v>21</v>
      </c>
      <c r="B162" s="9">
        <v>154</v>
      </c>
      <c r="C162" s="19" t="s">
        <v>418</v>
      </c>
      <c r="D162" s="73"/>
      <c r="E162" s="74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2.75" customHeight="1" x14ac:dyDescent="0.2">
      <c r="A163" s="1">
        <v>22</v>
      </c>
      <c r="B163" s="9">
        <v>155</v>
      </c>
      <c r="C163" s="19" t="s">
        <v>433</v>
      </c>
      <c r="D163" s="73"/>
      <c r="E163" s="74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2.75" customHeight="1" x14ac:dyDescent="0.2">
      <c r="A164" s="1">
        <v>23</v>
      </c>
      <c r="B164" s="9">
        <v>156</v>
      </c>
      <c r="C164" s="19" t="s">
        <v>437</v>
      </c>
      <c r="D164" s="73"/>
      <c r="E164" s="74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2.75" customHeight="1" x14ac:dyDescent="0.2">
      <c r="A165" s="1">
        <v>24</v>
      </c>
      <c r="B165" s="9">
        <v>157</v>
      </c>
      <c r="C165" s="19" t="s">
        <v>525</v>
      </c>
      <c r="D165" s="73"/>
      <c r="E165" s="74"/>
      <c r="F165" s="1"/>
      <c r="G165" s="1"/>
      <c r="H165" s="1"/>
      <c r="I165" s="1"/>
      <c r="J165" s="1"/>
      <c r="K165" s="8"/>
      <c r="L165" s="2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2.75" customHeight="1" x14ac:dyDescent="0.2">
      <c r="A166" s="1">
        <v>25</v>
      </c>
      <c r="B166" s="9">
        <v>158</v>
      </c>
      <c r="C166" s="19" t="s">
        <v>526</v>
      </c>
      <c r="D166" s="73"/>
      <c r="E166" s="74"/>
      <c r="F166" s="1"/>
      <c r="G166" s="1"/>
      <c r="H166" s="1"/>
      <c r="I166" s="1"/>
      <c r="J166" s="1"/>
      <c r="K166" s="8"/>
      <c r="L166" s="2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s="1" customFormat="1" ht="12.75" customHeight="1" thickBot="1" x14ac:dyDescent="0.25">
      <c r="C167" s="24" t="s">
        <v>470</v>
      </c>
      <c r="D167" s="25">
        <f>SUM(D142:D166)</f>
        <v>0</v>
      </c>
      <c r="E167" s="26">
        <f>SUM(E142:E166)</f>
        <v>0</v>
      </c>
      <c r="J167" s="11"/>
      <c r="K167" s="11"/>
      <c r="L167" s="11"/>
      <c r="M167" s="11"/>
      <c r="P167" s="3"/>
      <c r="Q167" s="4"/>
      <c r="R167" s="3"/>
      <c r="S167" s="4"/>
      <c r="T167" s="3"/>
      <c r="U167" s="4"/>
      <c r="V167" s="3"/>
      <c r="W167" s="4"/>
    </row>
    <row r="168" spans="1:23" s="1" customFormat="1" ht="15" customHeight="1" thickBot="1" x14ac:dyDescent="0.25">
      <c r="A168" s="12"/>
      <c r="B168" s="12"/>
      <c r="C168" s="12" t="s">
        <v>527</v>
      </c>
      <c r="D168" s="22"/>
      <c r="E168" s="22"/>
      <c r="F168" s="13"/>
      <c r="G168" s="13"/>
      <c r="H168" s="13"/>
      <c r="I168" s="13"/>
      <c r="J168" s="13"/>
    </row>
    <row r="169" spans="1:23" s="1" customFormat="1" ht="12.75" customHeight="1" x14ac:dyDescent="0.2">
      <c r="A169" s="1">
        <v>1</v>
      </c>
      <c r="B169" s="9">
        <v>159</v>
      </c>
      <c r="C169" s="19" t="s">
        <v>528</v>
      </c>
      <c r="D169" s="73"/>
      <c r="E169" s="74"/>
      <c r="P169" s="3"/>
      <c r="Q169" s="4"/>
      <c r="R169" s="3"/>
      <c r="S169" s="4"/>
      <c r="T169" s="3"/>
      <c r="U169" s="4"/>
      <c r="V169" s="3"/>
      <c r="W169" s="4"/>
    </row>
    <row r="170" spans="1:23" ht="12.75" customHeight="1" x14ac:dyDescent="0.2">
      <c r="A170" s="1">
        <v>2</v>
      </c>
      <c r="B170" s="9">
        <v>160</v>
      </c>
      <c r="C170" s="19" t="s">
        <v>269</v>
      </c>
      <c r="D170" s="73"/>
      <c r="E170" s="74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3"/>
      <c r="Q170" s="4"/>
      <c r="R170" s="3"/>
      <c r="S170" s="4"/>
      <c r="T170" s="3"/>
      <c r="U170" s="4"/>
      <c r="V170" s="3"/>
      <c r="W170" s="4"/>
    </row>
    <row r="171" spans="1:23" ht="12.75" customHeight="1" x14ac:dyDescent="0.2">
      <c r="A171" s="1">
        <v>3</v>
      </c>
      <c r="B171" s="9">
        <v>161</v>
      </c>
      <c r="C171" s="19" t="s">
        <v>274</v>
      </c>
      <c r="D171" s="73"/>
      <c r="E171" s="74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3"/>
      <c r="Q171" s="4"/>
      <c r="R171" s="3"/>
      <c r="S171" s="4"/>
      <c r="T171" s="3"/>
      <c r="U171" s="4"/>
      <c r="V171" s="3"/>
      <c r="W171" s="4"/>
    </row>
    <row r="172" spans="1:23" ht="12.75" customHeight="1" x14ac:dyDescent="0.2">
      <c r="A172" s="1">
        <v>4</v>
      </c>
      <c r="B172" s="9">
        <v>162</v>
      </c>
      <c r="C172" s="19" t="s">
        <v>276</v>
      </c>
      <c r="D172" s="73"/>
      <c r="E172" s="74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3"/>
      <c r="Q172" s="4"/>
      <c r="R172" s="3"/>
      <c r="S172" s="4"/>
      <c r="T172" s="3"/>
      <c r="U172" s="4"/>
      <c r="V172" s="3"/>
      <c r="W172" s="4"/>
    </row>
    <row r="173" spans="1:23" s="1" customFormat="1" ht="12.75" customHeight="1" x14ac:dyDescent="0.2">
      <c r="A173" s="1">
        <v>5</v>
      </c>
      <c r="B173" s="9">
        <v>163</v>
      </c>
      <c r="C173" s="19" t="s">
        <v>529</v>
      </c>
      <c r="D173" s="73"/>
      <c r="E173" s="74"/>
      <c r="P173" s="3"/>
      <c r="Q173" s="4"/>
      <c r="R173" s="3"/>
      <c r="S173" s="4"/>
      <c r="T173" s="3"/>
      <c r="U173" s="4"/>
      <c r="V173" s="3"/>
      <c r="W173" s="4"/>
    </row>
    <row r="174" spans="1:23" s="1" customFormat="1" ht="12.75" customHeight="1" x14ac:dyDescent="0.2">
      <c r="A174" s="1">
        <v>6</v>
      </c>
      <c r="B174" s="9">
        <v>164</v>
      </c>
      <c r="C174" s="19" t="s">
        <v>535</v>
      </c>
      <c r="D174" s="73"/>
      <c r="E174" s="74"/>
      <c r="P174" s="3"/>
      <c r="Q174" s="4"/>
      <c r="R174" s="3"/>
      <c r="S174" s="4"/>
      <c r="T174" s="3"/>
      <c r="U174" s="4"/>
      <c r="V174" s="3"/>
      <c r="W174" s="4"/>
    </row>
    <row r="175" spans="1:23" s="1" customFormat="1" ht="12.75" customHeight="1" x14ac:dyDescent="0.2">
      <c r="A175" s="1">
        <v>7</v>
      </c>
      <c r="B175" s="9">
        <v>165</v>
      </c>
      <c r="C175" s="19" t="s">
        <v>530</v>
      </c>
      <c r="D175" s="73"/>
      <c r="E175" s="74"/>
      <c r="P175" s="3"/>
      <c r="Q175" s="4"/>
      <c r="R175" s="3"/>
      <c r="S175" s="4"/>
      <c r="T175" s="3"/>
      <c r="U175" s="4"/>
      <c r="V175" s="3"/>
      <c r="W175" s="4"/>
    </row>
    <row r="176" spans="1:23" s="1" customFormat="1" ht="12.75" customHeight="1" x14ac:dyDescent="0.2">
      <c r="A176" s="1">
        <v>8</v>
      </c>
      <c r="B176" s="9">
        <v>166</v>
      </c>
      <c r="C176" s="19" t="s">
        <v>531</v>
      </c>
      <c r="D176" s="73"/>
      <c r="E176" s="74"/>
      <c r="P176" s="3"/>
      <c r="Q176" s="4"/>
      <c r="R176" s="3"/>
      <c r="S176" s="4"/>
      <c r="T176" s="3"/>
      <c r="U176" s="4"/>
      <c r="V176" s="3"/>
      <c r="W176" s="4"/>
    </row>
    <row r="177" spans="1:23" ht="12.75" customHeight="1" x14ac:dyDescent="0.2">
      <c r="A177" s="1">
        <v>9</v>
      </c>
      <c r="B177" s="9">
        <v>167</v>
      </c>
      <c r="C177" s="19" t="s">
        <v>309</v>
      </c>
      <c r="D177" s="73"/>
      <c r="E177" s="74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2.75" customHeight="1" x14ac:dyDescent="0.2">
      <c r="A178" s="1">
        <v>10</v>
      </c>
      <c r="B178" s="9">
        <v>168</v>
      </c>
      <c r="C178" s="19" t="s">
        <v>318</v>
      </c>
      <c r="D178" s="73"/>
      <c r="E178" s="74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2.75" customHeight="1" x14ac:dyDescent="0.2">
      <c r="A179" s="1">
        <v>11</v>
      </c>
      <c r="B179" s="9">
        <v>169</v>
      </c>
      <c r="C179" s="19" t="s">
        <v>532</v>
      </c>
      <c r="D179" s="73"/>
      <c r="E179" s="74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3"/>
      <c r="Q179" s="4"/>
      <c r="R179" s="3"/>
      <c r="S179" s="4"/>
      <c r="T179" s="3"/>
      <c r="U179" s="4"/>
      <c r="V179" s="3"/>
      <c r="W179" s="4"/>
    </row>
    <row r="180" spans="1:23" ht="12.75" customHeight="1" x14ac:dyDescent="0.2">
      <c r="A180" s="1">
        <v>12</v>
      </c>
      <c r="B180" s="9">
        <v>170</v>
      </c>
      <c r="C180" s="19" t="s">
        <v>330</v>
      </c>
      <c r="D180" s="73"/>
      <c r="E180" s="74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2.75" customHeight="1" x14ac:dyDescent="0.2">
      <c r="A181" s="1">
        <v>13</v>
      </c>
      <c r="B181" s="9">
        <v>171</v>
      </c>
      <c r="C181" s="19" t="s">
        <v>331</v>
      </c>
      <c r="D181" s="73"/>
      <c r="E181" s="74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2.75" customHeight="1" x14ac:dyDescent="0.2">
      <c r="A182" s="1">
        <v>14</v>
      </c>
      <c r="B182" s="9">
        <v>172</v>
      </c>
      <c r="C182" s="19" t="s">
        <v>338</v>
      </c>
      <c r="D182" s="73"/>
      <c r="E182" s="74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2.75" customHeight="1" x14ac:dyDescent="0.2">
      <c r="A183" s="1">
        <v>15</v>
      </c>
      <c r="B183" s="9">
        <v>173</v>
      </c>
      <c r="C183" s="19" t="s">
        <v>341</v>
      </c>
      <c r="D183" s="73"/>
      <c r="E183" s="74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2.75" customHeight="1" x14ac:dyDescent="0.2">
      <c r="A184" s="1">
        <v>16</v>
      </c>
      <c r="B184" s="9">
        <v>174</v>
      </c>
      <c r="C184" s="19" t="s">
        <v>344</v>
      </c>
      <c r="D184" s="73"/>
      <c r="E184" s="74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2.75" customHeight="1" x14ac:dyDescent="0.2">
      <c r="A185" s="1">
        <v>17</v>
      </c>
      <c r="B185" s="9">
        <v>175</v>
      </c>
      <c r="C185" s="19" t="s">
        <v>346</v>
      </c>
      <c r="D185" s="73"/>
      <c r="E185" s="74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2.75" customHeight="1" x14ac:dyDescent="0.2">
      <c r="A186" s="1">
        <v>18</v>
      </c>
      <c r="B186" s="9">
        <v>176</v>
      </c>
      <c r="C186" s="19" t="s">
        <v>349</v>
      </c>
      <c r="D186" s="73"/>
      <c r="E186" s="74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2.75" customHeight="1" x14ac:dyDescent="0.2">
      <c r="A187" s="1">
        <v>19</v>
      </c>
      <c r="B187" s="9">
        <v>177</v>
      </c>
      <c r="C187" s="19" t="s">
        <v>350</v>
      </c>
      <c r="D187" s="73"/>
      <c r="E187" s="74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2.75" customHeight="1" x14ac:dyDescent="0.2">
      <c r="A188" s="1">
        <v>20</v>
      </c>
      <c r="B188" s="9">
        <v>178</v>
      </c>
      <c r="C188" s="19" t="s">
        <v>354</v>
      </c>
      <c r="D188" s="73"/>
      <c r="E188" s="74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2.75" customHeight="1" x14ac:dyDescent="0.2">
      <c r="A189" s="1">
        <v>21</v>
      </c>
      <c r="B189" s="9">
        <v>179</v>
      </c>
      <c r="C189" s="19" t="s">
        <v>533</v>
      </c>
      <c r="D189" s="73"/>
      <c r="E189" s="74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3"/>
      <c r="Q189" s="4"/>
      <c r="R189" s="3"/>
      <c r="S189" s="4"/>
      <c r="T189" s="3"/>
      <c r="U189" s="4"/>
      <c r="V189" s="3"/>
      <c r="W189" s="4"/>
    </row>
    <row r="190" spans="1:23" s="1" customFormat="1" ht="12.75" customHeight="1" x14ac:dyDescent="0.2">
      <c r="A190" s="1">
        <v>22</v>
      </c>
      <c r="B190" s="9">
        <v>180</v>
      </c>
      <c r="C190" s="19" t="s">
        <v>534</v>
      </c>
      <c r="D190" s="73"/>
      <c r="E190" s="74"/>
      <c r="P190" s="3"/>
      <c r="Q190" s="4"/>
      <c r="R190" s="3"/>
      <c r="S190" s="4"/>
      <c r="T190" s="3"/>
      <c r="U190" s="4"/>
      <c r="V190" s="3"/>
      <c r="W190" s="4"/>
    </row>
    <row r="191" spans="1:23" s="1" customFormat="1" ht="12.75" customHeight="1" x14ac:dyDescent="0.2">
      <c r="A191" s="1">
        <v>23</v>
      </c>
      <c r="B191" s="9">
        <v>181</v>
      </c>
      <c r="C191" s="19" t="s">
        <v>367</v>
      </c>
      <c r="D191" s="73"/>
      <c r="E191" s="74"/>
      <c r="P191" s="3"/>
      <c r="Q191" s="4"/>
      <c r="R191" s="3"/>
      <c r="S191" s="4"/>
      <c r="T191" s="3"/>
      <c r="U191" s="4"/>
      <c r="V191" s="3"/>
      <c r="W191" s="4"/>
    </row>
    <row r="192" spans="1:23" ht="12.75" customHeight="1" x14ac:dyDescent="0.2">
      <c r="A192" s="1">
        <v>24</v>
      </c>
      <c r="B192" s="9">
        <v>182</v>
      </c>
      <c r="C192" s="19" t="s">
        <v>377</v>
      </c>
      <c r="D192" s="73"/>
      <c r="E192" s="74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2.75" customHeight="1" x14ac:dyDescent="0.2">
      <c r="A193" s="1">
        <v>25</v>
      </c>
      <c r="B193" s="9">
        <v>183</v>
      </c>
      <c r="C193" s="19" t="s">
        <v>380</v>
      </c>
      <c r="D193" s="73"/>
      <c r="E193" s="74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2.75" customHeight="1" x14ac:dyDescent="0.2">
      <c r="A194" s="1">
        <v>26</v>
      </c>
      <c r="B194" s="9">
        <v>184</v>
      </c>
      <c r="C194" s="19" t="s">
        <v>388</v>
      </c>
      <c r="D194" s="73"/>
      <c r="E194" s="74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2.75" customHeight="1" x14ac:dyDescent="0.2">
      <c r="A195" s="1">
        <v>27</v>
      </c>
      <c r="B195" s="9">
        <v>185</v>
      </c>
      <c r="C195" s="19" t="s">
        <v>411</v>
      </c>
      <c r="D195" s="73"/>
      <c r="E195" s="74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2.75" customHeight="1" x14ac:dyDescent="0.2">
      <c r="A196" s="1">
        <v>28</v>
      </c>
      <c r="B196" s="9">
        <v>186</v>
      </c>
      <c r="C196" s="19" t="s">
        <v>414</v>
      </c>
      <c r="D196" s="73"/>
      <c r="E196" s="74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2.75" customHeight="1" x14ac:dyDescent="0.2">
      <c r="A197" s="1">
        <v>29</v>
      </c>
      <c r="B197" s="9">
        <v>187</v>
      </c>
      <c r="C197" s="19" t="s">
        <v>427</v>
      </c>
      <c r="D197" s="73"/>
      <c r="E197" s="74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2.75" customHeight="1" x14ac:dyDescent="0.2">
      <c r="A198" s="1">
        <v>30</v>
      </c>
      <c r="B198" s="9">
        <v>188</v>
      </c>
      <c r="C198" s="19" t="s">
        <v>428</v>
      </c>
      <c r="D198" s="73"/>
      <c r="E198" s="74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2.75" customHeight="1" x14ac:dyDescent="0.2">
      <c r="A199" s="1">
        <v>31</v>
      </c>
      <c r="B199" s="9">
        <v>189</v>
      </c>
      <c r="C199" s="19" t="s">
        <v>429</v>
      </c>
      <c r="D199" s="73"/>
      <c r="E199" s="74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s="1" customFormat="1" ht="12.75" customHeight="1" x14ac:dyDescent="0.2">
      <c r="A200" s="1">
        <v>32</v>
      </c>
      <c r="B200" s="9">
        <v>190</v>
      </c>
      <c r="C200" s="19" t="s">
        <v>536</v>
      </c>
      <c r="D200" s="73"/>
      <c r="E200" s="74"/>
    </row>
    <row r="201" spans="1:23" ht="12.75" customHeight="1" x14ac:dyDescent="0.2">
      <c r="A201" s="1">
        <v>33</v>
      </c>
      <c r="B201" s="9">
        <v>191</v>
      </c>
      <c r="C201" s="19" t="s">
        <v>436</v>
      </c>
      <c r="D201" s="73"/>
      <c r="E201" s="74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2.75" customHeight="1" x14ac:dyDescent="0.2">
      <c r="A202" s="1">
        <v>34</v>
      </c>
      <c r="B202" s="9">
        <v>192</v>
      </c>
      <c r="C202" s="19" t="s">
        <v>441</v>
      </c>
      <c r="D202" s="73"/>
      <c r="E202" s="74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2.75" customHeight="1" x14ac:dyDescent="0.2">
      <c r="A203" s="1">
        <v>35</v>
      </c>
      <c r="B203" s="9">
        <v>193</v>
      </c>
      <c r="C203" s="19" t="s">
        <v>446</v>
      </c>
      <c r="D203" s="73"/>
      <c r="E203" s="74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s="1" customFormat="1" ht="12.75" customHeight="1" thickBot="1" x14ac:dyDescent="0.25">
      <c r="C204" s="24" t="s">
        <v>470</v>
      </c>
      <c r="D204" s="25">
        <f>SUM(D169:D203)</f>
        <v>0</v>
      </c>
      <c r="E204" s="26">
        <f>SUM(E169:E203)</f>
        <v>0</v>
      </c>
      <c r="J204" s="11"/>
      <c r="K204" s="11"/>
      <c r="L204" s="11"/>
      <c r="M204" s="11"/>
      <c r="P204" s="3"/>
      <c r="Q204" s="4"/>
      <c r="R204" s="3"/>
      <c r="S204" s="4"/>
      <c r="T204" s="3"/>
      <c r="U204" s="4"/>
      <c r="V204" s="3"/>
      <c r="W204" s="4"/>
    </row>
    <row r="205" spans="1:23" s="1" customFormat="1" ht="15" customHeight="1" thickBot="1" x14ac:dyDescent="0.25">
      <c r="A205" s="12"/>
      <c r="B205" s="12"/>
      <c r="C205" s="12" t="s">
        <v>537</v>
      </c>
      <c r="D205" s="22"/>
      <c r="E205" s="22"/>
      <c r="F205" s="13"/>
      <c r="G205" s="13"/>
      <c r="H205" s="13"/>
      <c r="I205" s="13"/>
      <c r="J205" s="13"/>
    </row>
    <row r="206" spans="1:23" ht="12.75" customHeight="1" x14ac:dyDescent="0.2">
      <c r="A206" s="1">
        <v>1</v>
      </c>
      <c r="B206" s="1">
        <v>194</v>
      </c>
      <c r="C206" s="19" t="s">
        <v>267</v>
      </c>
      <c r="D206" s="73"/>
      <c r="E206" s="74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3"/>
      <c r="Q206" s="4"/>
      <c r="R206" s="3"/>
      <c r="S206" s="4"/>
      <c r="T206" s="3"/>
      <c r="U206" s="4"/>
      <c r="V206" s="3"/>
      <c r="W206" s="4"/>
    </row>
    <row r="207" spans="1:23" ht="12.75" customHeight="1" x14ac:dyDescent="0.2">
      <c r="A207" s="1">
        <v>2</v>
      </c>
      <c r="B207" s="1">
        <v>195</v>
      </c>
      <c r="C207" s="19" t="s">
        <v>273</v>
      </c>
      <c r="D207" s="73"/>
      <c r="E207" s="74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3"/>
      <c r="Q207" s="4"/>
      <c r="R207" s="3"/>
      <c r="S207" s="4"/>
      <c r="T207" s="3"/>
      <c r="U207" s="4"/>
      <c r="V207" s="3"/>
      <c r="W207" s="4"/>
    </row>
    <row r="208" spans="1:23" s="1" customFormat="1" ht="12.75" customHeight="1" x14ac:dyDescent="0.2">
      <c r="A208" s="1">
        <v>3</v>
      </c>
      <c r="B208" s="1">
        <v>196</v>
      </c>
      <c r="C208" s="19" t="s">
        <v>538</v>
      </c>
      <c r="D208" s="73"/>
      <c r="E208" s="74"/>
      <c r="P208" s="3"/>
      <c r="Q208" s="4"/>
      <c r="R208" s="3"/>
      <c r="S208" s="4"/>
      <c r="T208" s="3"/>
      <c r="U208" s="4"/>
      <c r="V208" s="3"/>
      <c r="W208" s="4"/>
    </row>
    <row r="209" spans="1:26" ht="12.75" customHeight="1" x14ac:dyDescent="0.2">
      <c r="A209" s="1">
        <v>4</v>
      </c>
      <c r="B209" s="1">
        <v>197</v>
      </c>
      <c r="C209" s="19" t="s">
        <v>332</v>
      </c>
      <c r="D209" s="73"/>
      <c r="E209" s="74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6" ht="12.75" customHeight="1" x14ac:dyDescent="0.2">
      <c r="A210" s="1">
        <v>5</v>
      </c>
      <c r="B210" s="1">
        <v>198</v>
      </c>
      <c r="C210" s="19" t="s">
        <v>333</v>
      </c>
      <c r="D210" s="73"/>
      <c r="E210" s="74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6" ht="12.75" customHeight="1" x14ac:dyDescent="0.2">
      <c r="A211" s="1">
        <v>6</v>
      </c>
      <c r="B211" s="1">
        <v>199</v>
      </c>
      <c r="C211" s="19" t="s">
        <v>336</v>
      </c>
      <c r="D211" s="73"/>
      <c r="E211" s="74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6" s="1" customFormat="1" ht="12.75" customHeight="1" x14ac:dyDescent="0.2">
      <c r="A212" s="1">
        <v>7</v>
      </c>
      <c r="B212" s="1">
        <v>200</v>
      </c>
      <c r="C212" s="19" t="s">
        <v>539</v>
      </c>
      <c r="D212" s="73"/>
      <c r="E212" s="74"/>
    </row>
    <row r="213" spans="1:26" ht="12.75" customHeight="1" x14ac:dyDescent="0.2">
      <c r="A213" s="1">
        <v>8</v>
      </c>
      <c r="B213" s="1">
        <v>201</v>
      </c>
      <c r="C213" s="19" t="s">
        <v>339</v>
      </c>
      <c r="D213" s="73"/>
      <c r="E213" s="74"/>
      <c r="F213" s="1"/>
      <c r="G213" s="1"/>
      <c r="H213" s="1"/>
      <c r="I213" s="1"/>
      <c r="J213" s="11"/>
      <c r="K213" s="11"/>
      <c r="L213" s="11"/>
      <c r="M213" s="1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6" s="1" customFormat="1" ht="12.75" customHeight="1" x14ac:dyDescent="0.2">
      <c r="A214" s="1">
        <v>9</v>
      </c>
      <c r="B214" s="1">
        <v>202</v>
      </c>
      <c r="C214" s="19" t="s">
        <v>540</v>
      </c>
      <c r="D214" s="73"/>
      <c r="E214" s="74"/>
      <c r="J214" s="11"/>
      <c r="K214" s="11"/>
      <c r="L214" s="11"/>
      <c r="M214" s="11"/>
    </row>
    <row r="215" spans="1:26" s="1" customFormat="1" ht="12.75" customHeight="1" x14ac:dyDescent="0.2">
      <c r="A215" s="1">
        <v>10</v>
      </c>
      <c r="B215" s="1">
        <v>203</v>
      </c>
      <c r="C215" s="19" t="s">
        <v>541</v>
      </c>
      <c r="D215" s="73"/>
      <c r="E215" s="74"/>
      <c r="J215" s="11"/>
      <c r="K215" s="11"/>
      <c r="L215" s="11"/>
      <c r="M215" s="11"/>
    </row>
    <row r="216" spans="1:26" ht="12.75" customHeight="1" x14ac:dyDescent="0.2">
      <c r="A216" s="1">
        <v>11</v>
      </c>
      <c r="B216" s="1">
        <v>204</v>
      </c>
      <c r="C216" s="19" t="s">
        <v>356</v>
      </c>
      <c r="D216" s="73"/>
      <c r="E216" s="74"/>
      <c r="F216" s="1"/>
      <c r="G216" s="1"/>
      <c r="H216" s="1"/>
      <c r="I216" s="1"/>
      <c r="J216" s="11"/>
      <c r="K216" s="11"/>
      <c r="L216" s="11"/>
      <c r="M216" s="1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6" s="1" customFormat="1" ht="12.75" customHeight="1" x14ac:dyDescent="0.2">
      <c r="A217" s="1">
        <v>12</v>
      </c>
      <c r="B217" s="1">
        <v>205</v>
      </c>
      <c r="C217" s="19" t="s">
        <v>542</v>
      </c>
      <c r="D217" s="73"/>
      <c r="E217" s="74"/>
      <c r="J217" s="11"/>
      <c r="K217" s="11"/>
      <c r="L217" s="11"/>
      <c r="M217" s="11"/>
    </row>
    <row r="218" spans="1:26" ht="12.75" customHeight="1" x14ac:dyDescent="0.2">
      <c r="A218" s="1">
        <v>13</v>
      </c>
      <c r="B218" s="1">
        <v>206</v>
      </c>
      <c r="C218" s="19" t="s">
        <v>424</v>
      </c>
      <c r="D218" s="73"/>
      <c r="E218" s="74"/>
      <c r="F218" s="1"/>
      <c r="G218" s="1"/>
      <c r="H218" s="1"/>
      <c r="I218" s="1"/>
      <c r="J218" s="11"/>
      <c r="K218" s="11"/>
      <c r="L218" s="11"/>
      <c r="M218" s="1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6" ht="12.75" customHeight="1" x14ac:dyDescent="0.2">
      <c r="A219" s="1">
        <v>14</v>
      </c>
      <c r="B219" s="1">
        <v>207</v>
      </c>
      <c r="C219" s="19" t="s">
        <v>435</v>
      </c>
      <c r="D219" s="73"/>
      <c r="E219" s="74"/>
      <c r="F219" s="1"/>
      <c r="G219" s="1"/>
      <c r="H219" s="1"/>
      <c r="I219" s="1"/>
      <c r="J219" s="11"/>
      <c r="K219" s="11"/>
      <c r="L219" s="11"/>
      <c r="M219" s="1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6" ht="12.75" customHeight="1" x14ac:dyDescent="0.2">
      <c r="A220" s="1">
        <v>15</v>
      </c>
      <c r="B220" s="1">
        <v>208</v>
      </c>
      <c r="C220" s="19" t="s">
        <v>456</v>
      </c>
      <c r="D220" s="73"/>
      <c r="E220" s="74"/>
      <c r="F220" s="1"/>
      <c r="G220" s="1"/>
      <c r="H220" s="1"/>
      <c r="I220" s="1"/>
      <c r="J220" s="11"/>
      <c r="K220" s="15"/>
      <c r="L220" s="9"/>
      <c r="M220" s="1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s="1" customFormat="1" ht="12.75" customHeight="1" thickBot="1" x14ac:dyDescent="0.25">
      <c r="C221" s="24" t="s">
        <v>470</v>
      </c>
      <c r="D221" s="25">
        <f>SUM(D206:D220)</f>
        <v>0</v>
      </c>
      <c r="E221" s="26">
        <f>SUM(E206:E220)</f>
        <v>0</v>
      </c>
      <c r="J221" s="11"/>
      <c r="K221" s="11"/>
      <c r="L221" s="11"/>
      <c r="M221" s="11"/>
      <c r="P221" s="3"/>
      <c r="Q221" s="4"/>
      <c r="R221" s="3"/>
      <c r="S221" s="4"/>
      <c r="T221" s="3"/>
      <c r="U221" s="4"/>
      <c r="V221" s="3"/>
      <c r="W221" s="4"/>
    </row>
    <row r="222" spans="1:26" s="1" customFormat="1" ht="15" customHeight="1" thickBot="1" x14ac:dyDescent="0.25">
      <c r="A222" s="12"/>
      <c r="B222" s="12"/>
      <c r="C222" s="12" t="s">
        <v>543</v>
      </c>
      <c r="D222" s="22"/>
      <c r="E222" s="22"/>
      <c r="F222" s="13"/>
      <c r="G222" s="13"/>
      <c r="H222" s="13"/>
      <c r="I222" s="13"/>
      <c r="J222" s="9"/>
      <c r="K222" s="11"/>
      <c r="L222" s="11"/>
      <c r="M222" s="11"/>
    </row>
    <row r="223" spans="1:26" ht="12.75" customHeight="1" x14ac:dyDescent="0.2">
      <c r="A223" s="1">
        <v>1</v>
      </c>
      <c r="B223" s="9">
        <v>209</v>
      </c>
      <c r="C223" s="19" t="s">
        <v>271</v>
      </c>
      <c r="D223" s="73"/>
      <c r="E223" s="74"/>
      <c r="F223" s="1"/>
      <c r="G223" s="1"/>
      <c r="H223" s="1"/>
      <c r="I223" s="1"/>
      <c r="J223" s="11"/>
      <c r="K223" s="11"/>
      <c r="L223" s="11"/>
      <c r="M223" s="11"/>
      <c r="N223" s="1"/>
      <c r="O223" s="1"/>
      <c r="P223" s="3"/>
      <c r="Q223" s="4"/>
      <c r="R223" s="3"/>
      <c r="S223" s="4"/>
      <c r="T223" s="3"/>
      <c r="U223" s="4"/>
      <c r="V223" s="3"/>
      <c r="W223" s="4"/>
    </row>
    <row r="224" spans="1:26" ht="12.75" customHeight="1" x14ac:dyDescent="0.2">
      <c r="A224" s="1">
        <v>2</v>
      </c>
      <c r="B224" s="9">
        <v>210</v>
      </c>
      <c r="C224" s="19" t="s">
        <v>308</v>
      </c>
      <c r="D224" s="73"/>
      <c r="E224" s="74"/>
      <c r="F224" s="1"/>
      <c r="G224" s="1"/>
      <c r="H224" s="1"/>
      <c r="I224" s="1"/>
      <c r="J224" s="11"/>
      <c r="K224" s="11"/>
      <c r="L224" s="11"/>
      <c r="M224" s="1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6" ht="12.75" customHeight="1" x14ac:dyDescent="0.2">
      <c r="A225" s="1">
        <v>3</v>
      </c>
      <c r="B225" s="9">
        <v>211</v>
      </c>
      <c r="C225" s="19" t="s">
        <v>319</v>
      </c>
      <c r="D225" s="73"/>
      <c r="E225" s="74"/>
      <c r="F225" s="1"/>
      <c r="G225" s="1"/>
      <c r="H225" s="1"/>
      <c r="I225" s="1"/>
      <c r="J225" s="11"/>
      <c r="K225" s="11"/>
      <c r="L225" s="11"/>
      <c r="M225" s="1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6" ht="12.75" customHeight="1" x14ac:dyDescent="0.2">
      <c r="A226" s="1">
        <v>4</v>
      </c>
      <c r="B226" s="9">
        <v>212</v>
      </c>
      <c r="C226" s="21" t="s">
        <v>370</v>
      </c>
      <c r="D226" s="75"/>
      <c r="E226" s="76"/>
      <c r="F226" s="1"/>
      <c r="G226" s="1"/>
      <c r="H226" s="1"/>
      <c r="I226" s="1"/>
      <c r="J226" s="11"/>
      <c r="K226" s="11"/>
      <c r="L226" s="11"/>
      <c r="M226" s="1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6" ht="12.75" customHeight="1" x14ac:dyDescent="0.2">
      <c r="A227" s="1">
        <v>5</v>
      </c>
      <c r="B227" s="9">
        <v>213</v>
      </c>
      <c r="C227" s="19" t="s">
        <v>386</v>
      </c>
      <c r="D227" s="73"/>
      <c r="E227" s="74"/>
      <c r="F227" s="1"/>
      <c r="G227" s="1"/>
      <c r="H227" s="1"/>
      <c r="I227" s="1"/>
      <c r="J227" s="11"/>
      <c r="K227" s="11"/>
      <c r="L227" s="11"/>
      <c r="M227" s="1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6" ht="12.75" customHeight="1" x14ac:dyDescent="0.2">
      <c r="A228" s="1">
        <v>6</v>
      </c>
      <c r="B228" s="9">
        <v>214</v>
      </c>
      <c r="C228" s="19" t="s">
        <v>387</v>
      </c>
      <c r="D228" s="73"/>
      <c r="E228" s="74"/>
      <c r="F228" s="1"/>
      <c r="G228" s="1"/>
      <c r="H228" s="1"/>
      <c r="I228" s="1"/>
      <c r="J228" s="11"/>
      <c r="K228" s="11"/>
      <c r="L228" s="11"/>
      <c r="M228" s="1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6" ht="12.75" customHeight="1" x14ac:dyDescent="0.2">
      <c r="A229" s="1">
        <v>7</v>
      </c>
      <c r="B229" s="9">
        <v>215</v>
      </c>
      <c r="C229" s="19" t="s">
        <v>389</v>
      </c>
      <c r="D229" s="73"/>
      <c r="E229" s="74"/>
      <c r="F229" s="1"/>
      <c r="G229" s="1"/>
      <c r="H229" s="1"/>
      <c r="I229" s="1"/>
      <c r="J229" s="11"/>
      <c r="K229" s="11"/>
      <c r="L229" s="11"/>
      <c r="M229" s="1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6" ht="12.75" customHeight="1" x14ac:dyDescent="0.2">
      <c r="A230" s="1">
        <v>8</v>
      </c>
      <c r="B230" s="9">
        <v>216</v>
      </c>
      <c r="C230" s="19" t="s">
        <v>391</v>
      </c>
      <c r="D230" s="73"/>
      <c r="E230" s="74"/>
      <c r="F230" s="1"/>
      <c r="G230" s="1"/>
      <c r="H230" s="1"/>
      <c r="I230" s="1"/>
      <c r="J230" s="11"/>
      <c r="K230" s="11"/>
      <c r="L230" s="11"/>
      <c r="M230" s="1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6" ht="12.75" customHeight="1" x14ac:dyDescent="0.2">
      <c r="A231" s="1">
        <v>9</v>
      </c>
      <c r="B231" s="9">
        <v>217</v>
      </c>
      <c r="C231" s="19" t="s">
        <v>394</v>
      </c>
      <c r="D231" s="73"/>
      <c r="E231" s="74"/>
      <c r="F231" s="1"/>
      <c r="G231" s="1"/>
      <c r="H231" s="1"/>
      <c r="I231" s="1"/>
      <c r="J231" s="11"/>
      <c r="K231" s="11"/>
      <c r="L231" s="11"/>
      <c r="M231" s="1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6" ht="12.75" customHeight="1" x14ac:dyDescent="0.2">
      <c r="A232" s="1">
        <v>10</v>
      </c>
      <c r="B232" s="9">
        <v>218</v>
      </c>
      <c r="C232" s="19" t="s">
        <v>405</v>
      </c>
      <c r="D232" s="73"/>
      <c r="E232" s="74"/>
      <c r="F232" s="1"/>
      <c r="G232" s="1"/>
      <c r="H232" s="1"/>
      <c r="I232" s="1"/>
      <c r="J232" s="11"/>
      <c r="K232" s="11"/>
      <c r="L232" s="11"/>
      <c r="M232" s="1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6" ht="12.75" customHeight="1" x14ac:dyDescent="0.2">
      <c r="A233" s="1">
        <v>11</v>
      </c>
      <c r="B233" s="9">
        <v>219</v>
      </c>
      <c r="C233" s="19" t="s">
        <v>432</v>
      </c>
      <c r="D233" s="73"/>
      <c r="E233" s="74"/>
      <c r="F233" s="1"/>
      <c r="G233" s="1"/>
      <c r="H233" s="1"/>
      <c r="I233" s="1"/>
      <c r="J233" s="11"/>
      <c r="K233" s="11"/>
      <c r="L233" s="11"/>
      <c r="M233" s="1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6" ht="12.75" customHeight="1" x14ac:dyDescent="0.2">
      <c r="A234" s="1">
        <v>12</v>
      </c>
      <c r="B234" s="9">
        <v>220</v>
      </c>
      <c r="C234" s="19" t="s">
        <v>442</v>
      </c>
      <c r="D234" s="73"/>
      <c r="E234" s="74"/>
      <c r="F234" s="1"/>
      <c r="G234" s="1"/>
      <c r="H234" s="1"/>
      <c r="I234" s="1"/>
      <c r="J234" s="11"/>
      <c r="K234" s="11"/>
      <c r="L234" s="11"/>
      <c r="M234" s="1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6" ht="12.75" customHeight="1" x14ac:dyDescent="0.2">
      <c r="A235" s="1">
        <v>13</v>
      </c>
      <c r="B235" s="9">
        <v>221</v>
      </c>
      <c r="C235" s="19" t="s">
        <v>448</v>
      </c>
      <c r="D235" s="73"/>
      <c r="E235" s="74"/>
      <c r="F235" s="1"/>
      <c r="G235" s="1"/>
      <c r="H235" s="1"/>
      <c r="I235" s="1"/>
      <c r="J235" s="11"/>
      <c r="K235" s="15"/>
      <c r="L235" s="9"/>
      <c r="M235" s="1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6" ht="12.75" customHeight="1" x14ac:dyDescent="0.2">
      <c r="A236" s="1">
        <v>14</v>
      </c>
      <c r="B236" s="9">
        <v>222</v>
      </c>
      <c r="C236" s="19" t="s">
        <v>449</v>
      </c>
      <c r="D236" s="73"/>
      <c r="E236" s="74"/>
      <c r="F236" s="1"/>
      <c r="G236" s="1"/>
      <c r="H236" s="1"/>
      <c r="I236" s="1"/>
      <c r="J236" s="11"/>
      <c r="K236" s="15"/>
      <c r="L236" s="9"/>
      <c r="M236" s="1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6" ht="12.75" customHeight="1" x14ac:dyDescent="0.2">
      <c r="A237" s="1">
        <v>15</v>
      </c>
      <c r="B237" s="9">
        <v>223</v>
      </c>
      <c r="C237" s="19" t="s">
        <v>451</v>
      </c>
      <c r="D237" s="73"/>
      <c r="E237" s="74"/>
      <c r="F237" s="1"/>
      <c r="G237" s="1"/>
      <c r="H237" s="1"/>
      <c r="I237" s="1"/>
      <c r="J237" s="11"/>
      <c r="K237" s="15"/>
      <c r="L237" s="9"/>
      <c r="M237" s="1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s="1" customFormat="1" ht="12.75" customHeight="1" x14ac:dyDescent="0.2">
      <c r="C238" s="24" t="s">
        <v>470</v>
      </c>
      <c r="D238" s="25">
        <f>SUM(D223:D237)</f>
        <v>0</v>
      </c>
      <c r="E238" s="26">
        <f>SUM(E223:E237)</f>
        <v>0</v>
      </c>
      <c r="J238" s="11"/>
      <c r="K238" s="11"/>
      <c r="L238" s="11"/>
      <c r="M238" s="11"/>
      <c r="P238" s="3"/>
      <c r="Q238" s="4"/>
      <c r="R238" s="3"/>
      <c r="S238" s="4"/>
      <c r="T238" s="3"/>
      <c r="U238" s="4"/>
      <c r="V238" s="3"/>
      <c r="W238" s="4"/>
    </row>
    <row r="239" spans="1:26" s="1" customFormat="1" ht="12.75" customHeight="1" x14ac:dyDescent="0.2">
      <c r="C239" s="34"/>
      <c r="D239" s="35"/>
      <c r="E239" s="36"/>
      <c r="J239" s="11"/>
      <c r="K239" s="11"/>
      <c r="L239" s="11"/>
      <c r="M239" s="11"/>
      <c r="P239" s="3"/>
      <c r="Q239" s="4"/>
      <c r="R239" s="3"/>
      <c r="S239" s="4"/>
      <c r="T239" s="3"/>
      <c r="U239" s="4"/>
      <c r="V239" s="3"/>
      <c r="W239" s="4"/>
    </row>
    <row r="240" spans="1:26" ht="12.75" x14ac:dyDescent="0.2">
      <c r="A240" s="1"/>
      <c r="B240" s="9">
        <v>224</v>
      </c>
      <c r="C240" s="29" t="s">
        <v>544</v>
      </c>
      <c r="D240" s="69"/>
      <c r="E240" s="70"/>
      <c r="F240" s="1"/>
      <c r="G240" s="1"/>
      <c r="H240" s="1"/>
      <c r="I240" s="1"/>
      <c r="J240" s="11"/>
      <c r="K240" s="15"/>
      <c r="L240" s="9"/>
      <c r="M240" s="1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s="9" customFormat="1" ht="12.75" customHeight="1" thickBot="1" x14ac:dyDescent="0.25">
      <c r="C241" s="10"/>
      <c r="D241" s="28"/>
      <c r="E241" s="23"/>
      <c r="K241" s="15"/>
    </row>
    <row r="242" spans="1:26" ht="13.5" customHeight="1" thickBot="1" x14ac:dyDescent="0.25">
      <c r="A242" s="1"/>
      <c r="C242" s="30" t="s">
        <v>546</v>
      </c>
      <c r="D242" s="31">
        <f>D54+D81+D140+D167+D204+D221+D238+D240</f>
        <v>0</v>
      </c>
      <c r="E242" s="32">
        <f>E54+E81+E140+E167+E204+E221+E238+E240</f>
        <v>0</v>
      </c>
      <c r="F242" s="17"/>
      <c r="G242" s="17"/>
      <c r="H242" s="17"/>
      <c r="I242" s="17"/>
      <c r="J242" s="11"/>
      <c r="K242" s="11"/>
      <c r="L242" s="11"/>
      <c r="M242" s="1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s="9" customFormat="1" ht="12.75" customHeight="1" thickBot="1" x14ac:dyDescent="0.25">
      <c r="C243" s="10"/>
      <c r="D243" s="28"/>
      <c r="E243" s="23"/>
      <c r="K243" s="15"/>
    </row>
    <row r="244" spans="1:26" s="1" customFormat="1" ht="15.75" thickBot="1" x14ac:dyDescent="0.25">
      <c r="C244" s="27" t="s">
        <v>545</v>
      </c>
      <c r="D244" s="71"/>
      <c r="E244" s="72"/>
      <c r="J244" s="11"/>
      <c r="K244" s="15"/>
      <c r="L244" s="9"/>
      <c r="M244" s="11"/>
    </row>
    <row r="245" spans="1:26" ht="15.75" customHeight="1" x14ac:dyDescent="0.2">
      <c r="J245" s="11"/>
      <c r="K245" s="11"/>
      <c r="L245" s="11"/>
      <c r="M245" s="11"/>
    </row>
    <row r="246" spans="1:26" ht="15.75" customHeight="1" x14ac:dyDescent="0.2">
      <c r="J246" s="11"/>
      <c r="K246" s="11"/>
      <c r="L246" s="11"/>
      <c r="M246" s="11"/>
    </row>
    <row r="247" spans="1:26" ht="15.75" customHeight="1" x14ac:dyDescent="0.2">
      <c r="J247" s="11"/>
      <c r="K247" s="11"/>
      <c r="L247" s="11"/>
      <c r="M247" s="11"/>
    </row>
    <row r="248" spans="1:26" ht="15.75" customHeight="1" x14ac:dyDescent="0.2">
      <c r="J248" s="11"/>
      <c r="K248" s="11"/>
      <c r="L248" s="11"/>
      <c r="M248" s="11"/>
    </row>
    <row r="249" spans="1:26" ht="15.75" customHeight="1" x14ac:dyDescent="0.2"/>
    <row r="250" spans="1:26" ht="15.75" customHeight="1" x14ac:dyDescent="0.2"/>
    <row r="251" spans="1:26" ht="15.75" customHeight="1" x14ac:dyDescent="0.2"/>
    <row r="252" spans="1:26" ht="15.75" customHeight="1" x14ac:dyDescent="0.2"/>
    <row r="253" spans="1:26" ht="15.75" customHeight="1" x14ac:dyDescent="0.2"/>
    <row r="254" spans="1:26" ht="15.75" customHeight="1" x14ac:dyDescent="0.2"/>
    <row r="255" spans="1:26" ht="15.75" customHeight="1" x14ac:dyDescent="0.2"/>
    <row r="256" spans="1:2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</sheetData>
  <sheetProtection algorithmName="SHA-512" hashValue="iByQm8ePkwmQYW4wCvDhroHU69NuDntzEqgA086ObEv3gT43hx1cGsyzl+uRfkWovt3dWsdRY49veMkoMBLPTA==" saltValue="brLW7mjx8vqfR3bCHUlW0A==" spinCount="100000" sheet="1" objects="1" scenarios="1" selectLockedCells="1"/>
  <dataValidations count="1">
    <dataValidation allowBlank="1" showInputMessage="1" showErrorMessage="1" promptTitle="UWAGA!!!" prompt="_x000a_To pole wypełniasz tylko w przypadku kiedy zbierasz kapsle z zagranicy bez podziału na państwa" sqref="D244:E244" xr:uid="{00000000-0002-0000-0200-000000000000}"/>
  </dataValidation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DANE</vt:lpstr>
      <vt:lpstr>POLSKA</vt:lpstr>
      <vt:lpstr>ZAGRANICA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cooper</dc:creator>
  <cp:lastModifiedBy>Rafał Adamski</cp:lastModifiedBy>
  <cp:lastPrinted>2020-08-11T14:02:52Z</cp:lastPrinted>
  <dcterms:created xsi:type="dcterms:W3CDTF">2002-11-19T16:35:30Z</dcterms:created>
  <dcterms:modified xsi:type="dcterms:W3CDTF">2020-12-29T12:52:47Z</dcterms:modified>
</cp:coreProperties>
</file>